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tte\Desktop\"/>
    </mc:Choice>
  </mc:AlternateContent>
  <xr:revisionPtr revIDLastSave="0" documentId="8_{7B471291-3BDF-4D44-82B2-29C81B7E2F53}" xr6:coauthVersionLast="43" xr6:coauthVersionMax="43" xr10:uidLastSave="{00000000-0000-0000-0000-000000000000}"/>
  <bookViews>
    <workbookView xWindow="2730" yWindow="2730" windowWidth="18000" windowHeight="9360" xr2:uid="{36AF3EAB-833D-45C8-96AD-A5D4737A3FE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3" i="1" l="1"/>
  <c r="CF3" i="1"/>
  <c r="CD3" i="1"/>
  <c r="CB3" i="1"/>
  <c r="BZ3" i="1"/>
  <c r="BX3" i="1"/>
  <c r="BV3" i="1"/>
  <c r="BT3" i="1"/>
  <c r="BR3" i="1"/>
  <c r="AU3" i="1"/>
  <c r="AT3" i="1"/>
  <c r="AS3" i="1"/>
  <c r="AQ3" i="1"/>
  <c r="AP3" i="1"/>
  <c r="AO3" i="1"/>
  <c r="AM3" i="1"/>
  <c r="AL3" i="1"/>
  <c r="AK3" i="1"/>
  <c r="AI3" i="1"/>
  <c r="AH3" i="1"/>
  <c r="AG3" i="1"/>
  <c r="AE3" i="1"/>
  <c r="AD3" i="1"/>
  <c r="AC3" i="1"/>
  <c r="CH2" i="1"/>
  <c r="CF2" i="1"/>
  <c r="CD2" i="1"/>
  <c r="CB2" i="1"/>
  <c r="BZ2" i="1"/>
  <c r="BX2" i="1"/>
  <c r="BV2" i="1"/>
  <c r="BT2" i="1"/>
  <c r="BR2" i="1"/>
  <c r="AA3" i="1" l="1"/>
</calcChain>
</file>

<file path=xl/sharedStrings.xml><?xml version="1.0" encoding="utf-8"?>
<sst xmlns="http://schemas.openxmlformats.org/spreadsheetml/2006/main" count="366" uniqueCount="126">
  <si>
    <t>USA National Masters Throws Championships</t>
  </si>
  <si>
    <t>Sex</t>
  </si>
  <si>
    <t>Age</t>
  </si>
  <si>
    <t>TOT.</t>
  </si>
  <si>
    <t>perf.</t>
  </si>
  <si>
    <t>Graded</t>
  </si>
  <si>
    <t>1 Yr.</t>
  </si>
  <si>
    <t>5 Yr.</t>
  </si>
  <si>
    <t>Total Points</t>
  </si>
  <si>
    <t>12#</t>
  </si>
  <si>
    <t>pts</t>
  </si>
  <si>
    <t>16#</t>
  </si>
  <si>
    <t>20#</t>
  </si>
  <si>
    <t>25#</t>
  </si>
  <si>
    <t>35#</t>
  </si>
  <si>
    <t>44#</t>
  </si>
  <si>
    <t>56#</t>
  </si>
  <si>
    <t>98#</t>
  </si>
  <si>
    <t>200#</t>
  </si>
  <si>
    <t>300#</t>
  </si>
  <si>
    <t>8.8#</t>
  </si>
  <si>
    <t>F</t>
  </si>
  <si>
    <t>SCR.</t>
  </si>
  <si>
    <t>HT</t>
  </si>
  <si>
    <t>Perform.</t>
  </si>
  <si>
    <t>%</t>
  </si>
  <si>
    <t>pts.</t>
  </si>
  <si>
    <t>SP</t>
  </si>
  <si>
    <t>DT</t>
  </si>
  <si>
    <t>JT</t>
  </si>
  <si>
    <t>WT</t>
  </si>
  <si>
    <t>8/3/2019 - 8/4/2019</t>
  </si>
  <si>
    <t>M</t>
  </si>
  <si>
    <t>Name</t>
  </si>
  <si>
    <t>Gender</t>
  </si>
  <si>
    <t xml:space="preserve">Age </t>
  </si>
  <si>
    <t>Place</t>
  </si>
  <si>
    <t>SWT</t>
  </si>
  <si>
    <t>Score</t>
  </si>
  <si>
    <t>Pent WT</t>
  </si>
  <si>
    <t>Pent   SWT</t>
  </si>
  <si>
    <t>Pent Ultra 1</t>
  </si>
  <si>
    <t>Pent Ultra 2</t>
  </si>
  <si>
    <t>Pent Ultra 3</t>
  </si>
  <si>
    <t>Ultra      Pent</t>
  </si>
  <si>
    <t>Chris Sickler</t>
  </si>
  <si>
    <t>Male</t>
  </si>
  <si>
    <t>N/A</t>
  </si>
  <si>
    <t>Hondo Salgado</t>
  </si>
  <si>
    <t>Eric Cole</t>
  </si>
  <si>
    <t>Andrew Harris</t>
  </si>
  <si>
    <t>NC</t>
  </si>
  <si>
    <t>Todd Eastham</t>
  </si>
  <si>
    <t>Norman Deep</t>
  </si>
  <si>
    <t>Rodney Flynt</t>
  </si>
  <si>
    <t>Andy Schloot</t>
  </si>
  <si>
    <t>DNS</t>
  </si>
  <si>
    <t>Troy Bellrichard</t>
  </si>
  <si>
    <t>David Bickel</t>
  </si>
  <si>
    <t>Robert Jones</t>
  </si>
  <si>
    <t>Kevin Gleason</t>
  </si>
  <si>
    <t>Thomas Lambdin</t>
  </si>
  <si>
    <t>Jim Biondolillo</t>
  </si>
  <si>
    <t>James Burgoyne</t>
  </si>
  <si>
    <t>Jeff Crothers</t>
  </si>
  <si>
    <t>Robert Arello</t>
  </si>
  <si>
    <t>Ted Goudge</t>
  </si>
  <si>
    <t>Bob Cedrone</t>
  </si>
  <si>
    <t>George Castelli</t>
  </si>
  <si>
    <t>Dennis Hansen</t>
  </si>
  <si>
    <t>X</t>
  </si>
  <si>
    <t>John Goldhammer</t>
  </si>
  <si>
    <t>John Mackersie</t>
  </si>
  <si>
    <t>Richard Watson</t>
  </si>
  <si>
    <t>Michael Matteson</t>
  </si>
  <si>
    <t>William Pearson</t>
  </si>
  <si>
    <t>Tim Cederblad</t>
  </si>
  <si>
    <t>Craig Cyphers</t>
  </si>
  <si>
    <t>Tim Muller</t>
  </si>
  <si>
    <t>Rufus Jordan</t>
  </si>
  <si>
    <t>Hilary Goerge</t>
  </si>
  <si>
    <t>Neal Schuster</t>
  </si>
  <si>
    <t>Bob Sager</t>
  </si>
  <si>
    <t>Lemuel Clayton</t>
  </si>
  <si>
    <t>Lewis Breese</t>
  </si>
  <si>
    <t>Thomas Russell</t>
  </si>
  <si>
    <t>George Mathews</t>
  </si>
  <si>
    <t>David Marovich</t>
  </si>
  <si>
    <t>Edward Donnelly</t>
  </si>
  <si>
    <t>Peter La Barge</t>
  </si>
  <si>
    <t>Richard Hotchkiss</t>
  </si>
  <si>
    <t>Robert Southerlan</t>
  </si>
  <si>
    <t>Ray Feick</t>
  </si>
  <si>
    <t>Harvey Lewellen</t>
  </si>
  <si>
    <t>Sara Shisslak</t>
  </si>
  <si>
    <t>Female</t>
  </si>
  <si>
    <t>Lindsey Markworth</t>
  </si>
  <si>
    <t>Joli Coil</t>
  </si>
  <si>
    <t>Angela Herzner</t>
  </si>
  <si>
    <t>Ollie Bogdon</t>
  </si>
  <si>
    <t>Diane Morey</t>
  </si>
  <si>
    <t>Alissa Noguez</t>
  </si>
  <si>
    <t>Kelly Thalman</t>
  </si>
  <si>
    <t>Kimberly Virden</t>
  </si>
  <si>
    <t>Oneithea Lewis</t>
  </si>
  <si>
    <t>Kathleen Biondolillo</t>
  </si>
  <si>
    <t>Deborah Ecklund</t>
  </si>
  <si>
    <t>Jane Hufford</t>
  </si>
  <si>
    <t>Leslie Latterman</t>
  </si>
  <si>
    <t>Susan Hallen</t>
  </si>
  <si>
    <t>Carol Finsrud</t>
  </si>
  <si>
    <t>Ruth Welding</t>
  </si>
  <si>
    <t>Carole Jackson</t>
  </si>
  <si>
    <t>Sandra O'Brien</t>
  </si>
  <si>
    <t>Delores Grandison</t>
  </si>
  <si>
    <t>Linda Rowe</t>
  </si>
  <si>
    <t>Agnes Green</t>
  </si>
  <si>
    <t>Diane Matteson</t>
  </si>
  <si>
    <t>Martha Green</t>
  </si>
  <si>
    <t>Mary Hartzler</t>
  </si>
  <si>
    <t>Myrle Mensey</t>
  </si>
  <si>
    <t>Barbara Warren</t>
  </si>
  <si>
    <t>Roslyn Katz</t>
  </si>
  <si>
    <t>Mary Roman</t>
  </si>
  <si>
    <t xml:space="preserve"> </t>
  </si>
  <si>
    <t>Ultra Weight Pentathlon Results - Lisle,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</si>
</sst>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112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2" fillId="0" borderId="1" xfId="0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right" vertical="center"/>
    </xf>
    <xf numFmtId="2" fontId="0" fillId="2" borderId="3" xfId="0" applyNumberFormat="1" applyFill="1" applyBorder="1" applyAlignment="1">
      <alignment horizontal="left"/>
    </xf>
    <xf numFmtId="2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2" fontId="2" fillId="4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2" fillId="0" borderId="4" xfId="0" applyFont="1" applyBorder="1"/>
    <xf numFmtId="1" fontId="0" fillId="0" borderId="0" xfId="0" applyNumberFormat="1" applyProtection="1">
      <protection hidden="1"/>
    </xf>
    <xf numFmtId="0" fontId="2" fillId="0" borderId="5" xfId="0" applyFont="1" applyBorder="1" applyAlignment="1">
      <alignment horizontal="right"/>
    </xf>
    <xf numFmtId="2" fontId="2" fillId="2" borderId="4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1" fontId="0" fillId="0" borderId="0" xfId="0" applyNumberFormat="1" applyAlignment="1" applyProtection="1">
      <alignment horizontal="center"/>
      <protection hidden="1"/>
    </xf>
    <xf numFmtId="2" fontId="0" fillId="4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2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6" xfId="0" applyBorder="1" applyAlignment="1">
      <alignment horizontal="left"/>
    </xf>
    <xf numFmtId="1" fontId="0" fillId="0" borderId="7" xfId="0" applyNumberFormat="1" applyBorder="1" applyAlignment="1">
      <alignment horizontal="left" vertical="center"/>
    </xf>
    <xf numFmtId="2" fontId="0" fillId="2" borderId="6" xfId="0" applyNumberFormat="1" applyFill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e\Desktop\ThrowsChamps%20SCORING\2019%20Throws%20Championships%20Day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ster Roster"/>
      <sheetName val="Setup"/>
      <sheetName val="SetupT"/>
      <sheetName val="Summary"/>
      <sheetName val="Weight"/>
      <sheetName val="Superweight"/>
      <sheetName val="Ultra 1"/>
      <sheetName val="Ultra 2"/>
      <sheetName val="Ultra 3"/>
      <sheetName val="SummaryT"/>
      <sheetName val="WebResultsT"/>
      <sheetName val="Implements"/>
      <sheetName val="RankingsResultsT"/>
      <sheetName val="Graph"/>
      <sheetName val="MAF"/>
      <sheetName val="WAF"/>
      <sheetName val="M5YrFactors"/>
      <sheetName val="M1YrFactors"/>
      <sheetName val="MConstants"/>
      <sheetName val="MOC"/>
      <sheetName val="F5YrFactors"/>
      <sheetName val="F1YrFactors"/>
      <sheetName val="FConstants"/>
      <sheetName val="F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>
        <row r="3">
          <cell r="A3">
            <v>30</v>
          </cell>
          <cell r="C3"/>
          <cell r="D3"/>
          <cell r="E3">
            <v>1</v>
          </cell>
          <cell r="F3"/>
          <cell r="G3">
            <v>1.6949000000000001</v>
          </cell>
          <cell r="H3">
            <v>2.1276999999999999</v>
          </cell>
          <cell r="I3">
            <v>2.7027000000000001</v>
          </cell>
          <cell r="J3">
            <v>5.5556000000000001</v>
          </cell>
        </row>
        <row r="4">
          <cell r="A4">
            <v>35</v>
          </cell>
          <cell r="C4"/>
          <cell r="D4"/>
          <cell r="E4">
            <v>1.0922000000000001</v>
          </cell>
          <cell r="F4"/>
          <cell r="G4">
            <v>1.8512</v>
          </cell>
          <cell r="H4">
            <v>2.3237999999999999</v>
          </cell>
          <cell r="I4">
            <v>2.9519000000000002</v>
          </cell>
          <cell r="J4">
            <v>6.0678000000000001</v>
          </cell>
        </row>
        <row r="5">
          <cell r="A5">
            <v>40</v>
          </cell>
          <cell r="C5"/>
          <cell r="D5"/>
          <cell r="E5">
            <v>1.1852</v>
          </cell>
          <cell r="F5"/>
          <cell r="G5">
            <v>2.0087999999999999</v>
          </cell>
          <cell r="H5">
            <v>2.5217000000000001</v>
          </cell>
          <cell r="I5">
            <v>3.2031999999999998</v>
          </cell>
          <cell r="J5">
            <v>6.5843999999999996</v>
          </cell>
        </row>
        <row r="6">
          <cell r="A6">
            <v>45</v>
          </cell>
          <cell r="C6"/>
          <cell r="D6"/>
          <cell r="E6">
            <v>1.2955000000000001</v>
          </cell>
          <cell r="F6"/>
          <cell r="G6">
            <v>2.1958000000000002</v>
          </cell>
          <cell r="H6">
            <v>2.7564000000000002</v>
          </cell>
          <cell r="I6">
            <v>3.5013999999999998</v>
          </cell>
          <cell r="J6">
            <v>7.1971999999999996</v>
          </cell>
        </row>
        <row r="7">
          <cell r="A7">
            <v>50</v>
          </cell>
          <cell r="C7"/>
          <cell r="D7">
            <v>1.1821999999999999</v>
          </cell>
          <cell r="E7">
            <v>1.4282999999999999</v>
          </cell>
          <cell r="F7">
            <v>1.7854000000000001</v>
          </cell>
          <cell r="G7">
            <v>2.4207999999999998</v>
          </cell>
          <cell r="H7">
            <v>3.0388999999999999</v>
          </cell>
          <cell r="I7">
            <v>3.8603000000000001</v>
          </cell>
          <cell r="J7"/>
        </row>
        <row r="8">
          <cell r="A8">
            <v>55</v>
          </cell>
          <cell r="C8"/>
          <cell r="D8">
            <v>1.2918000000000001</v>
          </cell>
          <cell r="E8">
            <v>1.5549999999999999</v>
          </cell>
          <cell r="F8">
            <v>1.9438</v>
          </cell>
          <cell r="G8">
            <v>2.6356000000000002</v>
          </cell>
          <cell r="H8">
            <v>3.3085</v>
          </cell>
          <cell r="I8">
            <v>4.2027000000000001</v>
          </cell>
          <cell r="J8"/>
        </row>
        <row r="9">
          <cell r="A9">
            <v>60</v>
          </cell>
          <cell r="C9">
            <v>1.2108000000000001</v>
          </cell>
          <cell r="D9"/>
          <cell r="E9">
            <v>1.72</v>
          </cell>
          <cell r="F9">
            <v>2.15</v>
          </cell>
          <cell r="G9">
            <v>2.9152999999999998</v>
          </cell>
          <cell r="H9">
            <v>3.6596000000000002</v>
          </cell>
          <cell r="I9">
            <v>4.6486000000000001</v>
          </cell>
          <cell r="J9"/>
        </row>
        <row r="10">
          <cell r="A10">
            <v>65</v>
          </cell>
          <cell r="C10">
            <v>1.3260000000000001</v>
          </cell>
          <cell r="D10"/>
          <cell r="E10">
            <v>1.92</v>
          </cell>
          <cell r="F10">
            <v>2.4</v>
          </cell>
          <cell r="G10">
            <v>3.2542</v>
          </cell>
          <cell r="H10">
            <v>4.0850999999999997</v>
          </cell>
          <cell r="I10">
            <v>5.1891999999999996</v>
          </cell>
          <cell r="J10"/>
        </row>
        <row r="11">
          <cell r="A11">
            <v>70</v>
          </cell>
          <cell r="C11">
            <v>1.4666999999999999</v>
          </cell>
          <cell r="D11"/>
          <cell r="E11">
            <v>2.1850000000000001</v>
          </cell>
          <cell r="F11">
            <v>2.7313000000000001</v>
          </cell>
          <cell r="G11">
            <v>3.7033999999999998</v>
          </cell>
          <cell r="H11">
            <v>4.6489000000000003</v>
          </cell>
          <cell r="I11">
            <v>5.9054000000000002</v>
          </cell>
          <cell r="J11"/>
        </row>
        <row r="12">
          <cell r="A12">
            <v>75</v>
          </cell>
          <cell r="B12">
            <v>1.3955</v>
          </cell>
          <cell r="C12"/>
          <cell r="D12">
            <v>1.9440809454641488</v>
          </cell>
          <cell r="E12">
            <v>2.3328971345569789</v>
          </cell>
          <cell r="F12">
            <v>2.9161214181962234</v>
          </cell>
          <cell r="G12">
            <v>3.9540395153835997</v>
          </cell>
          <cell r="H12">
            <v>4.9635795589594611</v>
          </cell>
          <cell r="I12"/>
          <cell r="J12"/>
        </row>
        <row r="13">
          <cell r="A13">
            <v>80</v>
          </cell>
          <cell r="B13">
            <v>1.5424</v>
          </cell>
          <cell r="C13"/>
          <cell r="D13">
            <v>2.2863000823238857</v>
          </cell>
          <cell r="E13">
            <v>2.74359637774903</v>
          </cell>
          <cell r="F13">
            <v>3.4295408208867459</v>
          </cell>
          <cell r="G13">
            <v>4.6501464424320833</v>
          </cell>
          <cell r="H13">
            <v>5.837466117840763</v>
          </cell>
          <cell r="I13"/>
          <cell r="J13"/>
        </row>
        <row r="14">
          <cell r="A14">
            <v>85</v>
          </cell>
          <cell r="B14">
            <v>1.7303999999999999</v>
          </cell>
          <cell r="C14"/>
          <cell r="D14">
            <v>2.7888973888062378</v>
          </cell>
          <cell r="E14">
            <v>3.3466413584363615</v>
          </cell>
          <cell r="F14">
            <v>4.1833016980454518</v>
          </cell>
          <cell r="G14">
            <v>5.6722464064022979</v>
          </cell>
          <cell r="H14">
            <v>7.1205343046221712</v>
          </cell>
          <cell r="I14"/>
          <cell r="J14"/>
        </row>
        <row r="15">
          <cell r="A15">
            <v>90</v>
          </cell>
          <cell r="B15">
            <v>1.9798</v>
          </cell>
          <cell r="C15"/>
          <cell r="D15">
            <v>3.6604860010565243</v>
          </cell>
          <cell r="E15">
            <v>4.3925832012678292</v>
          </cell>
          <cell r="F15">
            <v>5.4907290015847865</v>
          </cell>
          <cell r="G15">
            <v>7.4450799084345842</v>
          </cell>
          <cell r="H15">
            <v>9.3459179961260794</v>
          </cell>
          <cell r="I15"/>
          <cell r="J15"/>
        </row>
        <row r="16">
          <cell r="A16">
            <v>95</v>
          </cell>
          <cell r="B16">
            <v>2.3271999999999999</v>
          </cell>
          <cell r="C16"/>
          <cell r="D16">
            <v>5.4616867649204721</v>
          </cell>
          <cell r="E16">
            <v>6.5540580767547052</v>
          </cell>
          <cell r="F16">
            <v>8.1925725959433819</v>
          </cell>
          <cell r="G16">
            <v>11.108534160221799</v>
          </cell>
          <cell r="H16">
            <v>13.944777323799794</v>
          </cell>
          <cell r="I16"/>
          <cell r="J16"/>
        </row>
        <row r="17">
          <cell r="A17">
            <v>100</v>
          </cell>
          <cell r="B17">
            <v>2.8449</v>
          </cell>
          <cell r="C17"/>
          <cell r="D17">
            <v>11.618992003668568</v>
          </cell>
          <cell r="E17">
            <v>13.942790404402283</v>
          </cell>
          <cell r="F17">
            <v>17.428488005502849</v>
          </cell>
          <cell r="G17">
            <v>23.631888220457999</v>
          </cell>
          <cell r="H17">
            <v>29.665528846980596</v>
          </cell>
          <cell r="I17"/>
          <cell r="J17"/>
        </row>
      </sheetData>
      <sheetData sheetId="17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8">
        <row r="3">
          <cell r="A3">
            <v>14</v>
          </cell>
          <cell r="B3">
            <v>1.6978</v>
          </cell>
          <cell r="C3">
            <v>1.3528</v>
          </cell>
          <cell r="D3">
            <v>1.4911000000000001</v>
          </cell>
          <cell r="E3">
            <v>1.4742999999999999</v>
          </cell>
          <cell r="F3">
            <v>1.3107</v>
          </cell>
        </row>
        <row r="4">
          <cell r="A4">
            <v>15</v>
          </cell>
          <cell r="B4">
            <v>1.4181999999999999</v>
          </cell>
          <cell r="C4">
            <v>1.2709999999999999</v>
          </cell>
          <cell r="D4">
            <v>1.3620000000000001</v>
          </cell>
          <cell r="E4">
            <v>1.3339000000000001</v>
          </cell>
          <cell r="F4">
            <v>1.2181</v>
          </cell>
        </row>
        <row r="5">
          <cell r="A5">
            <v>16</v>
          </cell>
          <cell r="B5">
            <v>1.2607999999999999</v>
          </cell>
          <cell r="C5">
            <v>1.2035</v>
          </cell>
          <cell r="D5">
            <v>1.2681</v>
          </cell>
          <cell r="E5">
            <v>1.2316</v>
          </cell>
          <cell r="F5">
            <v>1.1534</v>
          </cell>
        </row>
        <row r="6">
          <cell r="A6">
            <v>17</v>
          </cell>
          <cell r="B6">
            <v>1.1645000000000001</v>
          </cell>
          <cell r="C6">
            <v>1.1468</v>
          </cell>
          <cell r="D6">
            <v>1.1979</v>
          </cell>
          <cell r="E6">
            <v>1.1555</v>
          </cell>
          <cell r="F6">
            <v>1.1074999999999999</v>
          </cell>
        </row>
        <row r="7">
          <cell r="A7">
            <v>18</v>
          </cell>
          <cell r="B7">
            <v>1.1027</v>
          </cell>
          <cell r="C7">
            <v>1.0993999999999999</v>
          </cell>
          <cell r="D7">
            <v>1.1448</v>
          </cell>
          <cell r="E7">
            <v>1.0982000000000001</v>
          </cell>
          <cell r="F7">
            <v>1.0744</v>
          </cell>
        </row>
        <row r="8">
          <cell r="A8">
            <v>19</v>
          </cell>
          <cell r="B8">
            <v>1.0625</v>
          </cell>
          <cell r="C8">
            <v>1.0596000000000001</v>
          </cell>
          <cell r="D8">
            <v>1.1044</v>
          </cell>
          <cell r="E8">
            <v>1.0548</v>
          </cell>
          <cell r="F8">
            <v>1.0508</v>
          </cell>
        </row>
        <row r="9">
          <cell r="A9">
            <v>20</v>
          </cell>
          <cell r="B9">
            <v>1.0326</v>
          </cell>
          <cell r="C9">
            <v>1.0185</v>
          </cell>
          <cell r="D9">
            <v>1.0583</v>
          </cell>
          <cell r="E9">
            <v>1.0258</v>
          </cell>
          <cell r="F9">
            <v>1.0262</v>
          </cell>
        </row>
        <row r="10">
          <cell r="A10">
            <v>21</v>
          </cell>
          <cell r="B10">
            <v>1.0085999999999999</v>
          </cell>
          <cell r="C10">
            <v>1</v>
          </cell>
          <cell r="D10">
            <v>1.0288999999999999</v>
          </cell>
          <cell r="E10">
            <v>1</v>
          </cell>
          <cell r="F10">
            <v>1.0102</v>
          </cell>
        </row>
        <row r="11">
          <cell r="A11">
            <v>22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</row>
        <row r="12">
          <cell r="A12">
            <v>23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</row>
        <row r="13">
          <cell r="A13">
            <v>24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A14">
            <v>25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</row>
        <row r="15">
          <cell r="A15">
            <v>26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</row>
        <row r="16">
          <cell r="A16">
            <v>27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</row>
        <row r="17">
          <cell r="A17">
            <v>28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</row>
        <row r="18">
          <cell r="A18">
            <v>29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</row>
        <row r="19">
          <cell r="A19">
            <v>30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</row>
        <row r="20">
          <cell r="A20">
            <v>31</v>
          </cell>
          <cell r="B20">
            <v>1</v>
          </cell>
          <cell r="C20">
            <v>1</v>
          </cell>
          <cell r="D20">
            <v>1</v>
          </cell>
          <cell r="E20">
            <v>1.0084</v>
          </cell>
          <cell r="F20">
            <v>1.0048999999999999</v>
          </cell>
        </row>
        <row r="21">
          <cell r="A21">
            <v>32</v>
          </cell>
          <cell r="B21">
            <v>1</v>
          </cell>
          <cell r="C21">
            <v>1</v>
          </cell>
          <cell r="D21">
            <v>1</v>
          </cell>
          <cell r="E21">
            <v>1.0168999999999999</v>
          </cell>
          <cell r="F21">
            <v>1.0099</v>
          </cell>
        </row>
        <row r="22">
          <cell r="A22">
            <v>33</v>
          </cell>
          <cell r="B22">
            <v>1</v>
          </cell>
          <cell r="C22">
            <v>1</v>
          </cell>
          <cell r="D22">
            <v>1</v>
          </cell>
          <cell r="E22">
            <v>1.0256000000000001</v>
          </cell>
          <cell r="F22">
            <v>1.0149999999999999</v>
          </cell>
        </row>
        <row r="23">
          <cell r="A23">
            <v>34</v>
          </cell>
          <cell r="B23">
            <v>1</v>
          </cell>
          <cell r="C23">
            <v>1</v>
          </cell>
          <cell r="D23">
            <v>1</v>
          </cell>
          <cell r="E23">
            <v>1.0344</v>
          </cell>
          <cell r="F23">
            <v>1.0201</v>
          </cell>
        </row>
        <row r="24">
          <cell r="A24">
            <v>35</v>
          </cell>
          <cell r="B24">
            <v>1</v>
          </cell>
          <cell r="C24">
            <v>1</v>
          </cell>
          <cell r="D24">
            <v>1</v>
          </cell>
          <cell r="E24">
            <v>1.0434000000000001</v>
          </cell>
          <cell r="F24">
            <v>1.0251999999999999</v>
          </cell>
        </row>
        <row r="25">
          <cell r="A25">
            <v>36</v>
          </cell>
          <cell r="B25">
            <v>1.0149999999999999</v>
          </cell>
          <cell r="C25">
            <v>1.0053000000000001</v>
          </cell>
          <cell r="D25">
            <v>1</v>
          </cell>
          <cell r="E25">
            <v>1.0593999999999999</v>
          </cell>
          <cell r="F25">
            <v>1.0383</v>
          </cell>
        </row>
        <row r="26">
          <cell r="A26">
            <v>37</v>
          </cell>
          <cell r="B26">
            <v>1.0304</v>
          </cell>
          <cell r="C26">
            <v>1.0106999999999999</v>
          </cell>
          <cell r="D26">
            <v>1</v>
          </cell>
          <cell r="E26">
            <v>1.0758000000000001</v>
          </cell>
          <cell r="F26">
            <v>1.0518000000000001</v>
          </cell>
        </row>
        <row r="27">
          <cell r="A27">
            <v>38</v>
          </cell>
          <cell r="B27">
            <v>1.0464</v>
          </cell>
          <cell r="C27">
            <v>1.0161</v>
          </cell>
          <cell r="D27">
            <v>1</v>
          </cell>
          <cell r="E27">
            <v>1.0928</v>
          </cell>
          <cell r="F27">
            <v>1.0656000000000001</v>
          </cell>
        </row>
        <row r="28">
          <cell r="A28">
            <v>39</v>
          </cell>
          <cell r="B28">
            <v>1.0628</v>
          </cell>
          <cell r="C28">
            <v>1.0216000000000001</v>
          </cell>
          <cell r="D28">
            <v>1</v>
          </cell>
          <cell r="E28">
            <v>1.1102000000000001</v>
          </cell>
          <cell r="F28">
            <v>1.0797000000000001</v>
          </cell>
        </row>
        <row r="29">
          <cell r="A29">
            <v>40</v>
          </cell>
          <cell r="B29">
            <v>1.0798000000000001</v>
          </cell>
          <cell r="C29">
            <v>1.0270999999999999</v>
          </cell>
          <cell r="D29">
            <v>1</v>
          </cell>
          <cell r="E29">
            <v>1.1283000000000001</v>
          </cell>
          <cell r="F29">
            <v>1.0943000000000001</v>
          </cell>
        </row>
        <row r="30">
          <cell r="A30">
            <v>41</v>
          </cell>
          <cell r="B30">
            <v>1.0992</v>
          </cell>
          <cell r="C30">
            <v>1.0431999999999999</v>
          </cell>
          <cell r="D30">
            <v>1.0096000000000001</v>
          </cell>
          <cell r="E30">
            <v>1.147</v>
          </cell>
          <cell r="F30">
            <v>1.1093</v>
          </cell>
        </row>
        <row r="31">
          <cell r="A31">
            <v>42</v>
          </cell>
          <cell r="B31">
            <v>1.1194</v>
          </cell>
          <cell r="C31">
            <v>1.0599000000000001</v>
          </cell>
          <cell r="D31">
            <v>1.0194000000000001</v>
          </cell>
          <cell r="E31">
            <v>1.1662999999999999</v>
          </cell>
          <cell r="F31">
            <v>1.1246</v>
          </cell>
        </row>
        <row r="32">
          <cell r="A32">
            <v>43</v>
          </cell>
          <cell r="B32">
            <v>1.1403000000000001</v>
          </cell>
          <cell r="C32">
            <v>1.077</v>
          </cell>
          <cell r="D32">
            <v>1.0293000000000001</v>
          </cell>
          <cell r="E32">
            <v>1.1861999999999999</v>
          </cell>
          <cell r="F32">
            <v>1.1404000000000001</v>
          </cell>
        </row>
        <row r="33">
          <cell r="A33">
            <v>44</v>
          </cell>
          <cell r="B33">
            <v>1.1620999999999999</v>
          </cell>
          <cell r="C33">
            <v>1.0948</v>
          </cell>
          <cell r="D33">
            <v>1.0396000000000001</v>
          </cell>
          <cell r="E33">
            <v>1.2069000000000001</v>
          </cell>
          <cell r="F33">
            <v>1.1567000000000001</v>
          </cell>
        </row>
        <row r="34">
          <cell r="A34">
            <v>45</v>
          </cell>
          <cell r="B34">
            <v>1.1846000000000001</v>
          </cell>
          <cell r="C34">
            <v>1.1131</v>
          </cell>
          <cell r="D34">
            <v>1.0499000000000001</v>
          </cell>
          <cell r="E34">
            <v>1.2282999999999999</v>
          </cell>
          <cell r="F34">
            <v>1.1734</v>
          </cell>
        </row>
        <row r="35">
          <cell r="A35">
            <v>46</v>
          </cell>
          <cell r="B35">
            <v>1.208</v>
          </cell>
          <cell r="C35">
            <v>1.1359999999999999</v>
          </cell>
          <cell r="D35">
            <v>1.0701000000000001</v>
          </cell>
          <cell r="E35">
            <v>1.2504999999999999</v>
          </cell>
          <cell r="F35">
            <v>1.1906000000000001</v>
          </cell>
        </row>
        <row r="36">
          <cell r="A36">
            <v>47</v>
          </cell>
          <cell r="B36">
            <v>1.2323999999999999</v>
          </cell>
          <cell r="C36">
            <v>1.1597999999999999</v>
          </cell>
          <cell r="D36">
            <v>1.091</v>
          </cell>
          <cell r="E36">
            <v>1.2735000000000001</v>
          </cell>
          <cell r="F36">
            <v>1.2081999999999999</v>
          </cell>
        </row>
        <row r="37">
          <cell r="A37">
            <v>48</v>
          </cell>
          <cell r="B37">
            <v>1.2578</v>
          </cell>
          <cell r="C37">
            <v>1.1846000000000001</v>
          </cell>
          <cell r="D37">
            <v>1.1128</v>
          </cell>
          <cell r="E37">
            <v>1.2972999999999999</v>
          </cell>
          <cell r="F37">
            <v>1.2263999999999999</v>
          </cell>
        </row>
        <row r="38">
          <cell r="A38">
            <v>49</v>
          </cell>
          <cell r="B38">
            <v>1.2843</v>
          </cell>
          <cell r="C38">
            <v>1.2105999999999999</v>
          </cell>
          <cell r="D38">
            <v>1.1355</v>
          </cell>
          <cell r="E38">
            <v>1.3220000000000001</v>
          </cell>
          <cell r="F38">
            <v>1.2452000000000001</v>
          </cell>
        </row>
        <row r="39">
          <cell r="A39">
            <v>50</v>
          </cell>
          <cell r="B39">
            <v>1.1656</v>
          </cell>
          <cell r="C39">
            <v>1.1468</v>
          </cell>
          <cell r="D39">
            <v>1</v>
          </cell>
          <cell r="E39">
            <v>1.2789999999999999</v>
          </cell>
          <cell r="F39">
            <v>1.1123000000000001</v>
          </cell>
        </row>
        <row r="40">
          <cell r="A40">
            <v>51</v>
          </cell>
          <cell r="B40">
            <v>1.19</v>
          </cell>
          <cell r="C40">
            <v>1.1700999999999999</v>
          </cell>
          <cell r="D40">
            <v>1.0183</v>
          </cell>
          <cell r="E40">
            <v>1.3025</v>
          </cell>
          <cell r="F40">
            <v>1.1306</v>
          </cell>
        </row>
        <row r="41">
          <cell r="A41">
            <v>52</v>
          </cell>
          <cell r="B41">
            <v>1.2156</v>
          </cell>
          <cell r="C41">
            <v>1.1943999999999999</v>
          </cell>
          <cell r="D41">
            <v>1.0370999999999999</v>
          </cell>
          <cell r="E41">
            <v>1.3269</v>
          </cell>
          <cell r="F41">
            <v>1.1496</v>
          </cell>
        </row>
        <row r="42">
          <cell r="A42">
            <v>53</v>
          </cell>
          <cell r="B42">
            <v>1.2422</v>
          </cell>
          <cell r="C42">
            <v>1.2198</v>
          </cell>
          <cell r="D42">
            <v>1.0568</v>
          </cell>
          <cell r="E42">
            <v>1.3522000000000001</v>
          </cell>
          <cell r="F42">
            <v>1.1692</v>
          </cell>
        </row>
        <row r="43">
          <cell r="A43">
            <v>54</v>
          </cell>
          <cell r="B43">
            <v>1.2701</v>
          </cell>
          <cell r="C43">
            <v>1.2462</v>
          </cell>
          <cell r="D43">
            <v>1.0771999999999999</v>
          </cell>
          <cell r="E43">
            <v>1.3785000000000001</v>
          </cell>
          <cell r="F43">
            <v>1.1895</v>
          </cell>
        </row>
        <row r="44">
          <cell r="A44">
            <v>55</v>
          </cell>
          <cell r="B44">
            <v>1.2991999999999999</v>
          </cell>
          <cell r="C44">
            <v>1.2738</v>
          </cell>
          <cell r="D44">
            <v>1.0984</v>
          </cell>
          <cell r="E44">
            <v>1.4058999999999999</v>
          </cell>
          <cell r="F44">
            <v>1.2104999999999999</v>
          </cell>
        </row>
        <row r="45">
          <cell r="A45">
            <v>56</v>
          </cell>
          <cell r="B45">
            <v>1.3297000000000001</v>
          </cell>
          <cell r="C45">
            <v>1.3025</v>
          </cell>
          <cell r="D45">
            <v>1.1259999999999999</v>
          </cell>
          <cell r="E45">
            <v>1.4343999999999999</v>
          </cell>
          <cell r="F45">
            <v>1.2323999999999999</v>
          </cell>
        </row>
        <row r="46">
          <cell r="A46">
            <v>57</v>
          </cell>
          <cell r="B46">
            <v>1.3615999999999999</v>
          </cell>
          <cell r="C46">
            <v>1.3325</v>
          </cell>
          <cell r="D46">
            <v>1.1549</v>
          </cell>
          <cell r="E46">
            <v>1.464</v>
          </cell>
          <cell r="F46">
            <v>1.2549999999999999</v>
          </cell>
        </row>
        <row r="47">
          <cell r="A47">
            <v>58</v>
          </cell>
          <cell r="B47">
            <v>1.3952</v>
          </cell>
          <cell r="C47">
            <v>1.3640000000000001</v>
          </cell>
          <cell r="D47">
            <v>1.1854</v>
          </cell>
          <cell r="E47">
            <v>1.4948999999999999</v>
          </cell>
          <cell r="F47">
            <v>1.2785</v>
          </cell>
        </row>
        <row r="48">
          <cell r="A48">
            <v>59</v>
          </cell>
          <cell r="B48">
            <v>1.4303999999999999</v>
          </cell>
          <cell r="C48">
            <v>1.397</v>
          </cell>
          <cell r="D48">
            <v>1.2176</v>
          </cell>
          <cell r="E48">
            <v>1.5270999999999999</v>
          </cell>
          <cell r="F48">
            <v>1.3028999999999999</v>
          </cell>
        </row>
        <row r="49">
          <cell r="A49">
            <v>60</v>
          </cell>
          <cell r="B49">
            <v>1.4057999999999999</v>
          </cell>
          <cell r="C49">
            <v>1.2703</v>
          </cell>
          <cell r="D49">
            <v>1.1232</v>
          </cell>
          <cell r="E49">
            <v>1.4803999999999999</v>
          </cell>
          <cell r="F49">
            <v>1.1392</v>
          </cell>
        </row>
        <row r="50">
          <cell r="A50">
            <v>61</v>
          </cell>
          <cell r="B50">
            <v>1.4383999999999999</v>
          </cell>
          <cell r="C50">
            <v>1.3061</v>
          </cell>
          <cell r="D50">
            <v>1.1467000000000001</v>
          </cell>
          <cell r="E50">
            <v>1.5114000000000001</v>
          </cell>
          <cell r="F50">
            <v>1.1617</v>
          </cell>
        </row>
        <row r="51">
          <cell r="A51">
            <v>62</v>
          </cell>
          <cell r="B51">
            <v>1.4724999999999999</v>
          </cell>
          <cell r="C51">
            <v>1.3439000000000001</v>
          </cell>
          <cell r="D51">
            <v>1.1712</v>
          </cell>
          <cell r="E51">
            <v>1.5437000000000001</v>
          </cell>
          <cell r="F51">
            <v>1.1852</v>
          </cell>
        </row>
        <row r="52">
          <cell r="A52">
            <v>63</v>
          </cell>
          <cell r="B52">
            <v>1.5083</v>
          </cell>
          <cell r="C52">
            <v>1.3841000000000001</v>
          </cell>
          <cell r="D52">
            <v>1.1968000000000001</v>
          </cell>
          <cell r="E52">
            <v>1.5774999999999999</v>
          </cell>
          <cell r="F52">
            <v>1.2096</v>
          </cell>
        </row>
        <row r="53">
          <cell r="A53">
            <v>64</v>
          </cell>
          <cell r="B53">
            <v>1.5458000000000001</v>
          </cell>
          <cell r="C53">
            <v>1.4266000000000001</v>
          </cell>
          <cell r="D53">
            <v>1.2235</v>
          </cell>
          <cell r="E53">
            <v>1.6128</v>
          </cell>
          <cell r="F53">
            <v>1.2350000000000001</v>
          </cell>
        </row>
        <row r="54">
          <cell r="A54">
            <v>65</v>
          </cell>
          <cell r="B54">
            <v>1.5852999999999999</v>
          </cell>
          <cell r="C54">
            <v>1.4719</v>
          </cell>
          <cell r="D54">
            <v>1.2514000000000001</v>
          </cell>
          <cell r="E54">
            <v>1.6496</v>
          </cell>
          <cell r="F54">
            <v>1.2615000000000001</v>
          </cell>
        </row>
        <row r="55">
          <cell r="A55">
            <v>66</v>
          </cell>
          <cell r="B55">
            <v>1.6268</v>
          </cell>
          <cell r="C55">
            <v>1.5202</v>
          </cell>
          <cell r="D55">
            <v>1.2806</v>
          </cell>
          <cell r="E55">
            <v>1.6880999999999999</v>
          </cell>
          <cell r="F55">
            <v>1.2891999999999999</v>
          </cell>
        </row>
        <row r="56">
          <cell r="A56">
            <v>67</v>
          </cell>
          <cell r="B56">
            <v>1.6706000000000001</v>
          </cell>
          <cell r="C56">
            <v>1.5719000000000001</v>
          </cell>
          <cell r="D56">
            <v>1.3111999999999999</v>
          </cell>
          <cell r="E56">
            <v>1.7285999999999999</v>
          </cell>
          <cell r="F56">
            <v>1.3181</v>
          </cell>
        </row>
        <row r="57">
          <cell r="A57">
            <v>68</v>
          </cell>
          <cell r="B57">
            <v>1.7168000000000001</v>
          </cell>
          <cell r="C57">
            <v>1.6271</v>
          </cell>
          <cell r="D57">
            <v>1.3431999999999999</v>
          </cell>
          <cell r="E57">
            <v>1.7709999999999999</v>
          </cell>
          <cell r="F57">
            <v>1.3483000000000001</v>
          </cell>
        </row>
        <row r="58">
          <cell r="A58">
            <v>69</v>
          </cell>
          <cell r="B58">
            <v>1.7656000000000001</v>
          </cell>
          <cell r="C58">
            <v>1.6863999999999999</v>
          </cell>
          <cell r="D58">
            <v>1.377</v>
          </cell>
          <cell r="E58">
            <v>1.8154999999999999</v>
          </cell>
          <cell r="F58">
            <v>1.3798999999999999</v>
          </cell>
        </row>
        <row r="59">
          <cell r="A59">
            <v>70</v>
          </cell>
          <cell r="B59">
            <v>1.6112</v>
          </cell>
          <cell r="C59">
            <v>1.3017000000000001</v>
          </cell>
          <cell r="D59">
            <v>1.4127000000000001</v>
          </cell>
          <cell r="E59">
            <v>1.7461</v>
          </cell>
          <cell r="F59">
            <v>1.2943</v>
          </cell>
        </row>
        <row r="60">
          <cell r="A60">
            <v>71</v>
          </cell>
          <cell r="B60">
            <v>1.6577999999999999</v>
          </cell>
          <cell r="C60">
            <v>1.3376999999999999</v>
          </cell>
          <cell r="D60">
            <v>1.45</v>
          </cell>
          <cell r="E60">
            <v>1.7931999999999999</v>
          </cell>
          <cell r="F60">
            <v>1.3266</v>
          </cell>
        </row>
        <row r="61">
          <cell r="A61">
            <v>72</v>
          </cell>
          <cell r="B61">
            <v>1.7072000000000001</v>
          </cell>
          <cell r="C61">
            <v>1.3757999999999999</v>
          </cell>
          <cell r="D61">
            <v>1.4893000000000001</v>
          </cell>
          <cell r="E61">
            <v>1.8428</v>
          </cell>
          <cell r="F61">
            <v>1.3605</v>
          </cell>
        </row>
        <row r="62">
          <cell r="A62">
            <v>73</v>
          </cell>
          <cell r="B62">
            <v>1.7597</v>
          </cell>
          <cell r="C62">
            <v>1.4160999999999999</v>
          </cell>
          <cell r="D62">
            <v>1.5308999999999999</v>
          </cell>
          <cell r="E62">
            <v>1.8953</v>
          </cell>
          <cell r="F62">
            <v>1.3962000000000001</v>
          </cell>
        </row>
        <row r="63">
          <cell r="A63">
            <v>74</v>
          </cell>
          <cell r="B63">
            <v>1.8154999999999999</v>
          </cell>
          <cell r="C63">
            <v>1.4589000000000001</v>
          </cell>
          <cell r="D63">
            <v>1.5748</v>
          </cell>
          <cell r="E63">
            <v>1.9509000000000001</v>
          </cell>
          <cell r="F63">
            <v>1.4338</v>
          </cell>
        </row>
        <row r="64">
          <cell r="A64">
            <v>75</v>
          </cell>
          <cell r="B64">
            <v>1.8749</v>
          </cell>
          <cell r="C64">
            <v>1.5043</v>
          </cell>
          <cell r="D64">
            <v>1.6216999999999999</v>
          </cell>
          <cell r="E64">
            <v>2.0097999999999998</v>
          </cell>
          <cell r="F64">
            <v>1.4735</v>
          </cell>
        </row>
        <row r="65">
          <cell r="A65">
            <v>76</v>
          </cell>
          <cell r="B65">
            <v>1.9383999999999999</v>
          </cell>
          <cell r="C65">
            <v>1.5526</v>
          </cell>
          <cell r="D65">
            <v>1.6711</v>
          </cell>
          <cell r="E65">
            <v>2.0724</v>
          </cell>
          <cell r="F65">
            <v>1.5155000000000001</v>
          </cell>
        </row>
        <row r="66">
          <cell r="A66">
            <v>77</v>
          </cell>
          <cell r="B66">
            <v>2.0063</v>
          </cell>
          <cell r="C66">
            <v>1.6040000000000001</v>
          </cell>
          <cell r="D66">
            <v>1.7236</v>
          </cell>
          <cell r="E66">
            <v>2.1389999999999998</v>
          </cell>
          <cell r="F66">
            <v>1.5599000000000001</v>
          </cell>
        </row>
        <row r="67">
          <cell r="A67">
            <v>78</v>
          </cell>
          <cell r="B67">
            <v>2.0790999999999999</v>
          </cell>
          <cell r="C67">
            <v>1.659</v>
          </cell>
          <cell r="D67">
            <v>1.7795000000000001</v>
          </cell>
          <cell r="E67">
            <v>2.2101000000000002</v>
          </cell>
          <cell r="F67">
            <v>1.607</v>
          </cell>
        </row>
        <row r="68">
          <cell r="A68">
            <v>79</v>
          </cell>
          <cell r="B68">
            <v>2.1575000000000002</v>
          </cell>
          <cell r="C68">
            <v>1.718</v>
          </cell>
          <cell r="D68">
            <v>1.8391</v>
          </cell>
          <cell r="E68">
            <v>2.286</v>
          </cell>
          <cell r="F68">
            <v>1.6571</v>
          </cell>
        </row>
        <row r="69">
          <cell r="A69">
            <v>80</v>
          </cell>
          <cell r="B69">
            <v>1.9497</v>
          </cell>
          <cell r="C69">
            <v>1.5486</v>
          </cell>
          <cell r="D69">
            <v>1.9033</v>
          </cell>
          <cell r="E69">
            <v>2.0611999999999999</v>
          </cell>
          <cell r="F69">
            <v>1.573</v>
          </cell>
        </row>
        <row r="70">
          <cell r="A70">
            <v>81</v>
          </cell>
          <cell r="B70">
            <v>2.0438000000000001</v>
          </cell>
          <cell r="C70">
            <v>1.6188</v>
          </cell>
          <cell r="D70">
            <v>1.9718</v>
          </cell>
          <cell r="E70">
            <v>2.1526000000000001</v>
          </cell>
          <cell r="F70">
            <v>1.6237999999999999</v>
          </cell>
        </row>
        <row r="71">
          <cell r="A71">
            <v>82</v>
          </cell>
          <cell r="B71">
            <v>2.1391</v>
          </cell>
          <cell r="C71">
            <v>1.6891</v>
          </cell>
          <cell r="D71">
            <v>2.0453999999999999</v>
          </cell>
          <cell r="E71">
            <v>2.2524000000000002</v>
          </cell>
          <cell r="F71">
            <v>1.6779999999999999</v>
          </cell>
        </row>
        <row r="72">
          <cell r="A72">
            <v>83</v>
          </cell>
          <cell r="B72">
            <v>2.2332999999999998</v>
          </cell>
          <cell r="C72">
            <v>2.6884999999999999</v>
          </cell>
          <cell r="D72">
            <v>2.1246999999999998</v>
          </cell>
          <cell r="E72">
            <v>2.3620000000000001</v>
          </cell>
          <cell r="F72">
            <v>1.736</v>
          </cell>
        </row>
        <row r="73">
          <cell r="A73">
            <v>84</v>
          </cell>
          <cell r="B73">
            <v>2.3285999999999998</v>
          </cell>
          <cell r="C73">
            <v>1.8295999999999999</v>
          </cell>
          <cell r="D73">
            <v>2.2105000000000001</v>
          </cell>
          <cell r="E73">
            <v>2.4826999999999999</v>
          </cell>
          <cell r="F73">
            <v>1.7981</v>
          </cell>
        </row>
        <row r="74">
          <cell r="A74">
            <v>85</v>
          </cell>
          <cell r="B74">
            <v>2.4236</v>
          </cell>
          <cell r="C74">
            <v>1.8997999999999999</v>
          </cell>
          <cell r="D74">
            <v>2.3033999999999999</v>
          </cell>
          <cell r="E74">
            <v>2.6164000000000001</v>
          </cell>
          <cell r="F74">
            <v>1.8648</v>
          </cell>
        </row>
        <row r="75">
          <cell r="A75">
            <v>86</v>
          </cell>
          <cell r="B75">
            <v>2.5792000000000002</v>
          </cell>
          <cell r="C75">
            <v>2.0106999999999999</v>
          </cell>
          <cell r="D75">
            <v>2.4045000000000001</v>
          </cell>
          <cell r="E75">
            <v>2.7654000000000001</v>
          </cell>
          <cell r="F75">
            <v>1.9366000000000001</v>
          </cell>
        </row>
        <row r="76">
          <cell r="A76">
            <v>87</v>
          </cell>
          <cell r="B76">
            <v>2.7345999999999999</v>
          </cell>
          <cell r="C76">
            <v>2.1215999999999999</v>
          </cell>
          <cell r="D76">
            <v>2.5148000000000001</v>
          </cell>
          <cell r="E76">
            <v>2.9323999999999999</v>
          </cell>
          <cell r="F76">
            <v>2.0143</v>
          </cell>
        </row>
        <row r="77">
          <cell r="A77">
            <v>88</v>
          </cell>
          <cell r="B77">
            <v>2.8913000000000002</v>
          </cell>
          <cell r="C77">
            <v>3.3723999999999998</v>
          </cell>
          <cell r="D77">
            <v>2.6356999999999999</v>
          </cell>
          <cell r="E77">
            <v>3.1208</v>
          </cell>
          <cell r="F77">
            <v>2.0983000000000001</v>
          </cell>
        </row>
        <row r="78">
          <cell r="A78">
            <v>89</v>
          </cell>
          <cell r="B78">
            <v>3.0467</v>
          </cell>
          <cell r="C78">
            <v>2.3435000000000001</v>
          </cell>
          <cell r="D78">
            <v>2.7688999999999999</v>
          </cell>
          <cell r="E78">
            <v>3.3351999999999999</v>
          </cell>
          <cell r="F78">
            <v>2.1898</v>
          </cell>
        </row>
        <row r="79">
          <cell r="A79">
            <v>90</v>
          </cell>
          <cell r="B79">
            <v>3.2031000000000001</v>
          </cell>
          <cell r="C79">
            <v>2.4544000000000001</v>
          </cell>
          <cell r="D79">
            <v>2.9161999999999999</v>
          </cell>
          <cell r="E79">
            <v>3.5811000000000002</v>
          </cell>
          <cell r="F79">
            <v>2.2894999999999999</v>
          </cell>
        </row>
        <row r="80">
          <cell r="A80">
            <v>91</v>
          </cell>
          <cell r="B80">
            <v>3.5061</v>
          </cell>
          <cell r="C80">
            <v>2.6568000000000001</v>
          </cell>
          <cell r="D80">
            <v>3.0800999999999998</v>
          </cell>
          <cell r="E80">
            <v>3.8662000000000001</v>
          </cell>
          <cell r="F80">
            <v>2.3988</v>
          </cell>
        </row>
        <row r="81">
          <cell r="A81">
            <v>92</v>
          </cell>
          <cell r="B81">
            <v>3.8094000000000001</v>
          </cell>
          <cell r="C81">
            <v>2.8592</v>
          </cell>
          <cell r="D81">
            <v>3.2635999999999998</v>
          </cell>
          <cell r="E81">
            <v>4.2005999999999997</v>
          </cell>
          <cell r="F81">
            <v>2.5190000000000001</v>
          </cell>
        </row>
        <row r="82">
          <cell r="A82">
            <v>93</v>
          </cell>
          <cell r="B82">
            <v>4.1128</v>
          </cell>
          <cell r="C82">
            <v>4.5342000000000002</v>
          </cell>
          <cell r="D82">
            <v>3.4702000000000002</v>
          </cell>
          <cell r="E82">
            <v>4.5983000000000001</v>
          </cell>
          <cell r="F82">
            <v>2.6518999999999999</v>
          </cell>
        </row>
        <row r="83">
          <cell r="A83">
            <v>94</v>
          </cell>
          <cell r="B83">
            <v>4.4165000000000001</v>
          </cell>
          <cell r="C83">
            <v>3.2639</v>
          </cell>
          <cell r="D83">
            <v>3.7048999999999999</v>
          </cell>
          <cell r="E83">
            <v>5.0792000000000002</v>
          </cell>
          <cell r="F83">
            <v>2.7995999999999999</v>
          </cell>
        </row>
        <row r="84">
          <cell r="A84">
            <v>95</v>
          </cell>
          <cell r="B84">
            <v>4.7192999999999996</v>
          </cell>
          <cell r="C84">
            <v>3.4662999999999999</v>
          </cell>
          <cell r="D84">
            <v>3.9735</v>
          </cell>
          <cell r="E84">
            <v>5.6723999999999997</v>
          </cell>
          <cell r="F84">
            <v>2.9647000000000001</v>
          </cell>
        </row>
        <row r="85">
          <cell r="A85">
            <v>96</v>
          </cell>
          <cell r="B85">
            <v>5.5709999999999997</v>
          </cell>
          <cell r="C85">
            <v>3.9525999999999999</v>
          </cell>
          <cell r="D85">
            <v>4.2840999999999996</v>
          </cell>
          <cell r="E85">
            <v>6.4226000000000001</v>
          </cell>
          <cell r="F85">
            <v>3.1505000000000001</v>
          </cell>
        </row>
        <row r="86">
          <cell r="A86">
            <v>97</v>
          </cell>
          <cell r="B86">
            <v>6.4203999999999999</v>
          </cell>
          <cell r="C86">
            <v>4.4390000000000001</v>
          </cell>
          <cell r="D86">
            <v>4.6474000000000002</v>
          </cell>
          <cell r="E86">
            <v>7.4013999999999998</v>
          </cell>
          <cell r="F86">
            <v>3.3612000000000002</v>
          </cell>
        </row>
        <row r="87">
          <cell r="A87">
            <v>98</v>
          </cell>
          <cell r="B87">
            <v>7.2647000000000004</v>
          </cell>
          <cell r="C87">
            <v>7.0050999999999997</v>
          </cell>
          <cell r="D87">
            <v>5.0781000000000001</v>
          </cell>
          <cell r="E87">
            <v>8.7322000000000006</v>
          </cell>
          <cell r="F87">
            <v>3.6021999999999998</v>
          </cell>
        </row>
        <row r="88">
          <cell r="A88">
            <v>99</v>
          </cell>
          <cell r="B88">
            <v>8.1217000000000006</v>
          </cell>
          <cell r="C88">
            <v>5.4116999999999997</v>
          </cell>
          <cell r="D88">
            <v>5.5967000000000002</v>
          </cell>
          <cell r="E88">
            <v>10.6465</v>
          </cell>
          <cell r="F88">
            <v>3.8803000000000001</v>
          </cell>
        </row>
        <row r="89">
          <cell r="A89">
            <v>100</v>
          </cell>
          <cell r="B89">
            <v>8.9700000000000006</v>
          </cell>
          <cell r="C89">
            <v>5.8979999999999997</v>
          </cell>
          <cell r="D89">
            <v>6.2332999999999998</v>
          </cell>
          <cell r="E89">
            <v>13.6357</v>
          </cell>
          <cell r="F89">
            <v>4.2049000000000003</v>
          </cell>
        </row>
      </sheetData>
      <sheetData sheetId="19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20">
        <row r="3">
          <cell r="B3">
            <v>86.74</v>
          </cell>
          <cell r="C3">
            <v>23.12</v>
          </cell>
          <cell r="D3">
            <v>74.08</v>
          </cell>
          <cell r="E3">
            <v>98.48</v>
          </cell>
          <cell r="F3">
            <v>25.86</v>
          </cell>
        </row>
      </sheetData>
      <sheetData sheetId="21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1.3995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22">
        <row r="3">
          <cell r="A3">
            <v>14</v>
          </cell>
          <cell r="B3">
            <v>1.3167</v>
          </cell>
          <cell r="C3">
            <v>1.4781</v>
          </cell>
          <cell r="D3">
            <v>1.3692</v>
          </cell>
          <cell r="E3">
            <v>1.7048000000000001</v>
          </cell>
          <cell r="F3">
            <v>1.3229</v>
          </cell>
        </row>
        <row r="4">
          <cell r="A4">
            <v>15</v>
          </cell>
          <cell r="B4">
            <v>1.2222</v>
          </cell>
          <cell r="C4">
            <v>1.3534999999999999</v>
          </cell>
          <cell r="D4">
            <v>1.2262</v>
          </cell>
          <cell r="E4">
            <v>1.5253000000000001</v>
          </cell>
          <cell r="F4">
            <v>1.2102999999999999</v>
          </cell>
        </row>
        <row r="5">
          <cell r="A5">
            <v>16</v>
          </cell>
          <cell r="B5">
            <v>1.1493</v>
          </cell>
          <cell r="C5">
            <v>1.2524</v>
          </cell>
          <cell r="D5">
            <v>1.1344000000000001</v>
          </cell>
          <cell r="E5">
            <v>1.3942000000000001</v>
          </cell>
          <cell r="F5">
            <v>1.1237999999999999</v>
          </cell>
        </row>
        <row r="6">
          <cell r="A6">
            <v>17</v>
          </cell>
          <cell r="B6">
            <v>1.0845</v>
          </cell>
          <cell r="C6">
            <v>1.1700999999999999</v>
          </cell>
          <cell r="D6">
            <v>1.0731999999999999</v>
          </cell>
          <cell r="E6">
            <v>1.2955000000000001</v>
          </cell>
          <cell r="F6">
            <v>1.0727</v>
          </cell>
        </row>
        <row r="7">
          <cell r="A7">
            <v>18</v>
          </cell>
          <cell r="B7">
            <v>1.0405</v>
          </cell>
          <cell r="C7">
            <v>1.1017999999999999</v>
          </cell>
          <cell r="D7">
            <v>1.0323</v>
          </cell>
          <cell r="E7">
            <v>1.2197</v>
          </cell>
          <cell r="F7">
            <v>1.0306</v>
          </cell>
        </row>
        <row r="8">
          <cell r="A8">
            <v>19</v>
          </cell>
          <cell r="B8">
            <v>1.0132000000000001</v>
          </cell>
          <cell r="C8">
            <v>1.0448</v>
          </cell>
          <cell r="D8">
            <v>1.0045999999999999</v>
          </cell>
          <cell r="E8">
            <v>1.1611</v>
          </cell>
          <cell r="F8">
            <v>1.0021</v>
          </cell>
        </row>
        <row r="9">
          <cell r="A9">
            <v>20</v>
          </cell>
          <cell r="B9">
            <v>1</v>
          </cell>
          <cell r="C9">
            <v>1</v>
          </cell>
          <cell r="D9">
            <v>1</v>
          </cell>
          <cell r="E9">
            <v>1.0895999999999999</v>
          </cell>
          <cell r="F9">
            <v>1</v>
          </cell>
        </row>
        <row r="10">
          <cell r="A10">
            <v>21</v>
          </cell>
          <cell r="B10">
            <v>1</v>
          </cell>
          <cell r="C10">
            <v>1</v>
          </cell>
          <cell r="D10">
            <v>1</v>
          </cell>
          <cell r="E10">
            <v>1.0428999999999999</v>
          </cell>
          <cell r="F10">
            <v>1.0137</v>
          </cell>
        </row>
        <row r="11">
          <cell r="A11">
            <v>22</v>
          </cell>
          <cell r="B11">
            <v>1</v>
          </cell>
          <cell r="C11">
            <v>1</v>
          </cell>
          <cell r="D11">
            <v>1</v>
          </cell>
          <cell r="E11">
            <v>1.0139</v>
          </cell>
          <cell r="F11">
            <v>1.0287999999999999</v>
          </cell>
        </row>
        <row r="12">
          <cell r="A12">
            <v>23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1.0442</v>
          </cell>
        </row>
        <row r="13">
          <cell r="A13">
            <v>24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1.0602</v>
          </cell>
        </row>
        <row r="14">
          <cell r="A14">
            <v>25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1.0766</v>
          </cell>
        </row>
        <row r="15">
          <cell r="A15">
            <v>26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1.0935999999999999</v>
          </cell>
        </row>
        <row r="16">
          <cell r="A16">
            <v>27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1.1111</v>
          </cell>
        </row>
        <row r="17">
          <cell r="A17">
            <v>28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1.1292</v>
          </cell>
        </row>
        <row r="18">
          <cell r="A18">
            <v>29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1.1507000000000001</v>
          </cell>
        </row>
        <row r="19">
          <cell r="A19">
            <v>30</v>
          </cell>
          <cell r="B19">
            <v>1.0125</v>
          </cell>
          <cell r="C19">
            <v>1</v>
          </cell>
          <cell r="D19">
            <v>1</v>
          </cell>
          <cell r="E19">
            <v>1</v>
          </cell>
          <cell r="F19">
            <v>1.1698999999999999</v>
          </cell>
        </row>
        <row r="20">
          <cell r="A20">
            <v>31</v>
          </cell>
          <cell r="B20">
            <v>1.0355000000000001</v>
          </cell>
          <cell r="C20">
            <v>1</v>
          </cell>
          <cell r="D20">
            <v>1</v>
          </cell>
          <cell r="E20">
            <v>1</v>
          </cell>
          <cell r="F20">
            <v>1.1895</v>
          </cell>
        </row>
        <row r="21">
          <cell r="A21">
            <v>32</v>
          </cell>
          <cell r="B21">
            <v>1.0593999999999999</v>
          </cell>
          <cell r="C21">
            <v>1</v>
          </cell>
          <cell r="D21">
            <v>1</v>
          </cell>
          <cell r="E21">
            <v>1</v>
          </cell>
          <cell r="F21">
            <v>1.2096</v>
          </cell>
        </row>
        <row r="22">
          <cell r="A22">
            <v>33</v>
          </cell>
          <cell r="B22">
            <v>1.0847</v>
          </cell>
          <cell r="C22">
            <v>1.0157</v>
          </cell>
          <cell r="D22">
            <v>1.0004</v>
          </cell>
          <cell r="E22">
            <v>1</v>
          </cell>
          <cell r="F22">
            <v>1.2311000000000001</v>
          </cell>
        </row>
        <row r="23">
          <cell r="A23">
            <v>34</v>
          </cell>
          <cell r="B23">
            <v>1.111</v>
          </cell>
          <cell r="C23">
            <v>1.0351999999999999</v>
          </cell>
          <cell r="D23">
            <v>1.0144</v>
          </cell>
          <cell r="E23">
            <v>1</v>
          </cell>
          <cell r="F23">
            <v>1.2526999999999999</v>
          </cell>
        </row>
        <row r="24">
          <cell r="A24">
            <v>35</v>
          </cell>
          <cell r="B24">
            <v>1.1387</v>
          </cell>
          <cell r="C24">
            <v>1.056</v>
          </cell>
          <cell r="D24">
            <v>1.0287999999999999</v>
          </cell>
          <cell r="E24">
            <v>1</v>
          </cell>
          <cell r="F24">
            <v>1.2751999999999999</v>
          </cell>
        </row>
        <row r="25">
          <cell r="A25">
            <v>36</v>
          </cell>
          <cell r="B25">
            <v>1.1677</v>
          </cell>
          <cell r="C25">
            <v>1.0775999999999999</v>
          </cell>
          <cell r="D25">
            <v>1.0436000000000001</v>
          </cell>
          <cell r="E25">
            <v>0.99890000000000001</v>
          </cell>
          <cell r="F25">
            <v>1.2988</v>
          </cell>
        </row>
        <row r="26">
          <cell r="A26">
            <v>37</v>
          </cell>
          <cell r="B26">
            <v>1.1983999999999999</v>
          </cell>
          <cell r="C26">
            <v>1.0995999999999999</v>
          </cell>
          <cell r="D26">
            <v>1.0589</v>
          </cell>
          <cell r="E26">
            <v>1.0213000000000001</v>
          </cell>
          <cell r="F26">
            <v>1.3229</v>
          </cell>
        </row>
        <row r="27">
          <cell r="A27">
            <v>38</v>
          </cell>
          <cell r="B27">
            <v>1.2305999999999999</v>
          </cell>
          <cell r="C27">
            <v>1.1231</v>
          </cell>
          <cell r="D27">
            <v>1.0744</v>
          </cell>
          <cell r="E27">
            <v>1.0445</v>
          </cell>
          <cell r="F27">
            <v>1.3478000000000001</v>
          </cell>
        </row>
        <row r="28">
          <cell r="A28">
            <v>39</v>
          </cell>
          <cell r="B28">
            <v>1.2647999999999999</v>
          </cell>
          <cell r="C28">
            <v>1.147</v>
          </cell>
          <cell r="D28">
            <v>1.0904</v>
          </cell>
          <cell r="E28">
            <v>1.069</v>
          </cell>
          <cell r="F28">
            <v>1.3745000000000001</v>
          </cell>
        </row>
        <row r="29">
          <cell r="A29">
            <v>40</v>
          </cell>
          <cell r="B29">
            <v>1.3007</v>
          </cell>
          <cell r="C29">
            <v>1.1721999999999999</v>
          </cell>
          <cell r="D29">
            <v>1.1071</v>
          </cell>
          <cell r="E29">
            <v>1.0946</v>
          </cell>
          <cell r="F29">
            <v>1.4014</v>
          </cell>
        </row>
        <row r="30">
          <cell r="A30">
            <v>41</v>
          </cell>
          <cell r="B30">
            <v>1.3389</v>
          </cell>
          <cell r="C30">
            <v>1.1986000000000001</v>
          </cell>
          <cell r="D30">
            <v>1.1241000000000001</v>
          </cell>
          <cell r="E30">
            <v>1.1214999999999999</v>
          </cell>
          <cell r="F30">
            <v>1.4294</v>
          </cell>
        </row>
        <row r="31">
          <cell r="A31">
            <v>42</v>
          </cell>
          <cell r="B31">
            <v>1.3792</v>
          </cell>
          <cell r="C31">
            <v>1.2259</v>
          </cell>
          <cell r="D31">
            <v>1.1417999999999999</v>
          </cell>
          <cell r="E31">
            <v>1.1496</v>
          </cell>
          <cell r="F31">
            <v>1.4595</v>
          </cell>
        </row>
        <row r="32">
          <cell r="A32">
            <v>43</v>
          </cell>
          <cell r="B32">
            <v>1.4221999999999999</v>
          </cell>
          <cell r="C32">
            <v>1.2551000000000001</v>
          </cell>
          <cell r="D32">
            <v>1.1600999999999999</v>
          </cell>
          <cell r="E32">
            <v>1.1793</v>
          </cell>
          <cell r="F32">
            <v>1.4899</v>
          </cell>
        </row>
        <row r="33">
          <cell r="A33">
            <v>44</v>
          </cell>
          <cell r="B33">
            <v>1.4678</v>
          </cell>
          <cell r="C33">
            <v>1.2858000000000001</v>
          </cell>
          <cell r="D33">
            <v>1.1788000000000001</v>
          </cell>
          <cell r="E33">
            <v>1.2105999999999999</v>
          </cell>
          <cell r="F33">
            <v>1.5216000000000001</v>
          </cell>
        </row>
        <row r="34">
          <cell r="A34">
            <v>45</v>
          </cell>
          <cell r="B34">
            <v>1.5165999999999999</v>
          </cell>
          <cell r="C34">
            <v>1.3172999999999999</v>
          </cell>
          <cell r="D34">
            <v>1.1982999999999999</v>
          </cell>
          <cell r="E34">
            <v>1.2435</v>
          </cell>
          <cell r="F34">
            <v>1.5553999999999999</v>
          </cell>
        </row>
        <row r="35">
          <cell r="A35">
            <v>46</v>
          </cell>
          <cell r="B35">
            <v>1.5685</v>
          </cell>
          <cell r="C35">
            <v>1.351</v>
          </cell>
          <cell r="D35">
            <v>1.2184999999999999</v>
          </cell>
          <cell r="E35">
            <v>1.2782</v>
          </cell>
          <cell r="F35">
            <v>1.5903</v>
          </cell>
        </row>
        <row r="36">
          <cell r="A36">
            <v>47</v>
          </cell>
          <cell r="B36">
            <v>1.6245000000000001</v>
          </cell>
          <cell r="C36">
            <v>1.3857999999999999</v>
          </cell>
          <cell r="D36">
            <v>1.2391000000000001</v>
          </cell>
          <cell r="E36">
            <v>1.3150999999999999</v>
          </cell>
          <cell r="F36">
            <v>1.6265000000000001</v>
          </cell>
        </row>
        <row r="37">
          <cell r="A37">
            <v>48</v>
          </cell>
          <cell r="B37">
            <v>1.6841999999999999</v>
          </cell>
          <cell r="C37">
            <v>1.4233</v>
          </cell>
          <cell r="D37">
            <v>1.2606999999999999</v>
          </cell>
          <cell r="E37">
            <v>1.3541000000000001</v>
          </cell>
          <cell r="F37">
            <v>1.6655</v>
          </cell>
        </row>
        <row r="38">
          <cell r="A38">
            <v>49</v>
          </cell>
          <cell r="B38">
            <v>1.7487999999999999</v>
          </cell>
          <cell r="C38">
            <v>1.4619</v>
          </cell>
          <cell r="D38">
            <v>1.2829999999999999</v>
          </cell>
          <cell r="E38">
            <v>1.3953</v>
          </cell>
          <cell r="F38">
            <v>1.7052</v>
          </cell>
        </row>
        <row r="39">
          <cell r="A39">
            <v>50</v>
          </cell>
          <cell r="B39">
            <v>1.2505999999999999</v>
          </cell>
          <cell r="C39">
            <v>1.3875999999999999</v>
          </cell>
          <cell r="D39">
            <v>1.3059000000000001</v>
          </cell>
          <cell r="E39">
            <v>1.3645</v>
          </cell>
          <cell r="F39">
            <v>1.2414000000000001</v>
          </cell>
        </row>
        <row r="40">
          <cell r="A40">
            <v>51</v>
          </cell>
          <cell r="B40">
            <v>1.2736000000000001</v>
          </cell>
          <cell r="C40">
            <v>1.4117</v>
          </cell>
          <cell r="D40">
            <v>1.3299000000000001</v>
          </cell>
          <cell r="E40">
            <v>1.3971</v>
          </cell>
          <cell r="F40">
            <v>1.2634000000000001</v>
          </cell>
        </row>
        <row r="41">
          <cell r="A41">
            <v>52</v>
          </cell>
          <cell r="B41">
            <v>1.2974000000000001</v>
          </cell>
          <cell r="C41">
            <v>1.4377</v>
          </cell>
          <cell r="D41">
            <v>1.3545</v>
          </cell>
          <cell r="E41">
            <v>1.4314</v>
          </cell>
          <cell r="F41">
            <v>1.2861</v>
          </cell>
        </row>
        <row r="42">
          <cell r="A42">
            <v>53</v>
          </cell>
          <cell r="B42">
            <v>1.3221000000000001</v>
          </cell>
          <cell r="C42">
            <v>1.4638</v>
          </cell>
          <cell r="D42">
            <v>1.3803000000000001</v>
          </cell>
          <cell r="E42">
            <v>1.4673</v>
          </cell>
          <cell r="F42">
            <v>1.3097000000000001</v>
          </cell>
        </row>
        <row r="43">
          <cell r="A43">
            <v>54</v>
          </cell>
          <cell r="B43">
            <v>1.3478000000000001</v>
          </cell>
          <cell r="C43">
            <v>1.4907999999999999</v>
          </cell>
          <cell r="D43">
            <v>1.4071</v>
          </cell>
          <cell r="E43">
            <v>1.5052000000000001</v>
          </cell>
          <cell r="F43">
            <v>1.3348</v>
          </cell>
        </row>
        <row r="44">
          <cell r="A44">
            <v>55</v>
          </cell>
          <cell r="B44">
            <v>1.3745000000000001</v>
          </cell>
          <cell r="C44">
            <v>1.5190999999999999</v>
          </cell>
          <cell r="D44">
            <v>1.4348000000000001</v>
          </cell>
          <cell r="E44">
            <v>1.5449999999999999</v>
          </cell>
          <cell r="F44">
            <v>1.3601000000000001</v>
          </cell>
        </row>
        <row r="45">
          <cell r="A45">
            <v>56</v>
          </cell>
          <cell r="B45">
            <v>1.4023000000000001</v>
          </cell>
          <cell r="C45">
            <v>1.5488999999999999</v>
          </cell>
          <cell r="D45">
            <v>1.4637</v>
          </cell>
          <cell r="E45">
            <v>1.587</v>
          </cell>
          <cell r="F45">
            <v>1.3866000000000001</v>
          </cell>
        </row>
        <row r="46">
          <cell r="A46">
            <v>57</v>
          </cell>
          <cell r="B46">
            <v>1.4312</v>
          </cell>
          <cell r="C46">
            <v>1.5791999999999999</v>
          </cell>
          <cell r="D46">
            <v>1.4936</v>
          </cell>
          <cell r="E46">
            <v>1.6313</v>
          </cell>
          <cell r="F46">
            <v>1.4149</v>
          </cell>
        </row>
        <row r="47">
          <cell r="A47">
            <v>58</v>
          </cell>
          <cell r="B47">
            <v>1.4614</v>
          </cell>
          <cell r="C47">
            <v>1.6107</v>
          </cell>
          <cell r="D47">
            <v>1.5249999999999999</v>
          </cell>
          <cell r="E47">
            <v>1.6781999999999999</v>
          </cell>
          <cell r="F47">
            <v>1.4434</v>
          </cell>
        </row>
        <row r="48">
          <cell r="A48">
            <v>59</v>
          </cell>
          <cell r="B48">
            <v>1.4927999999999999</v>
          </cell>
          <cell r="C48">
            <v>1.6434</v>
          </cell>
          <cell r="D48">
            <v>1.5578000000000001</v>
          </cell>
          <cell r="E48">
            <v>1.7278</v>
          </cell>
          <cell r="F48">
            <v>1.4732000000000001</v>
          </cell>
        </row>
        <row r="49">
          <cell r="A49">
            <v>60</v>
          </cell>
          <cell r="B49">
            <v>1.5256000000000001</v>
          </cell>
          <cell r="C49">
            <v>1.6781999999999999</v>
          </cell>
          <cell r="D49">
            <v>1.5918000000000001</v>
          </cell>
          <cell r="E49">
            <v>1.746</v>
          </cell>
          <cell r="F49">
            <v>1.2741</v>
          </cell>
        </row>
        <row r="50">
          <cell r="A50">
            <v>61</v>
          </cell>
          <cell r="B50">
            <v>1.56</v>
          </cell>
          <cell r="C50">
            <v>1.7143999999999999</v>
          </cell>
          <cell r="D50">
            <v>1.6274999999999999</v>
          </cell>
          <cell r="E50">
            <v>1.7844</v>
          </cell>
          <cell r="F50">
            <v>1.3024</v>
          </cell>
        </row>
        <row r="51">
          <cell r="A51">
            <v>62</v>
          </cell>
          <cell r="B51">
            <v>1.5959000000000001</v>
          </cell>
          <cell r="C51">
            <v>1.7515000000000001</v>
          </cell>
          <cell r="D51">
            <v>1.6649</v>
          </cell>
          <cell r="E51">
            <v>1.8241000000000001</v>
          </cell>
          <cell r="F51">
            <v>1.3326</v>
          </cell>
        </row>
        <row r="52">
          <cell r="A52">
            <v>63</v>
          </cell>
          <cell r="B52">
            <v>1.6334</v>
          </cell>
          <cell r="C52">
            <v>1.7903</v>
          </cell>
          <cell r="D52">
            <v>1.7036</v>
          </cell>
          <cell r="E52">
            <v>1.8661000000000001</v>
          </cell>
          <cell r="F52">
            <v>1.3633999999999999</v>
          </cell>
        </row>
        <row r="53">
          <cell r="A53">
            <v>64</v>
          </cell>
          <cell r="B53">
            <v>1.6728000000000001</v>
          </cell>
          <cell r="C53">
            <v>1.8309</v>
          </cell>
          <cell r="D53">
            <v>1.7446999999999999</v>
          </cell>
          <cell r="E53">
            <v>1.91</v>
          </cell>
          <cell r="F53">
            <v>1.3964000000000001</v>
          </cell>
        </row>
        <row r="54">
          <cell r="A54">
            <v>65</v>
          </cell>
          <cell r="B54">
            <v>1.7141</v>
          </cell>
          <cell r="C54">
            <v>1.8744000000000001</v>
          </cell>
          <cell r="D54">
            <v>1.7874000000000001</v>
          </cell>
          <cell r="E54">
            <v>1.9559</v>
          </cell>
          <cell r="F54">
            <v>1.4307000000000001</v>
          </cell>
        </row>
        <row r="55">
          <cell r="A55">
            <v>66</v>
          </cell>
          <cell r="B55">
            <v>1.7576000000000001</v>
          </cell>
          <cell r="C55">
            <v>1.9194</v>
          </cell>
          <cell r="D55">
            <v>1.8325</v>
          </cell>
          <cell r="E55">
            <v>2.0038</v>
          </cell>
          <cell r="F55">
            <v>1.4666999999999999</v>
          </cell>
        </row>
        <row r="56">
          <cell r="A56">
            <v>67</v>
          </cell>
          <cell r="B56">
            <v>1.8032999999999999</v>
          </cell>
          <cell r="C56">
            <v>1.9661</v>
          </cell>
          <cell r="D56">
            <v>1.8795999999999999</v>
          </cell>
          <cell r="E56">
            <v>2.0546000000000002</v>
          </cell>
          <cell r="F56">
            <v>1.5051000000000001</v>
          </cell>
        </row>
        <row r="57">
          <cell r="A57">
            <v>68</v>
          </cell>
          <cell r="B57">
            <v>1.8513999999999999</v>
          </cell>
          <cell r="C57">
            <v>2.0150999999999999</v>
          </cell>
          <cell r="D57">
            <v>1.9296</v>
          </cell>
          <cell r="E57">
            <v>2.1080000000000001</v>
          </cell>
          <cell r="F57">
            <v>1.5445</v>
          </cell>
        </row>
        <row r="58">
          <cell r="A58">
            <v>69</v>
          </cell>
          <cell r="B58">
            <v>1.9021999999999999</v>
          </cell>
          <cell r="C58">
            <v>2.0686</v>
          </cell>
          <cell r="D58">
            <v>1.9823999999999999</v>
          </cell>
          <cell r="E58">
            <v>2.1642000000000001</v>
          </cell>
          <cell r="F58">
            <v>1.5871</v>
          </cell>
        </row>
        <row r="59">
          <cell r="A59">
            <v>70</v>
          </cell>
          <cell r="B59">
            <v>1.9557</v>
          </cell>
          <cell r="C59">
            <v>2.1227</v>
          </cell>
          <cell r="D59">
            <v>2.0379</v>
          </cell>
          <cell r="E59">
            <v>2.2231000000000001</v>
          </cell>
          <cell r="F59">
            <v>1.6312</v>
          </cell>
        </row>
        <row r="60">
          <cell r="A60">
            <v>71</v>
          </cell>
          <cell r="B60">
            <v>2.0125000000000002</v>
          </cell>
          <cell r="C60">
            <v>2.1802000000000001</v>
          </cell>
          <cell r="D60">
            <v>2.0966</v>
          </cell>
          <cell r="E60">
            <v>2.2854999999999999</v>
          </cell>
          <cell r="F60">
            <v>1.6785000000000001</v>
          </cell>
        </row>
        <row r="61">
          <cell r="A61">
            <v>72</v>
          </cell>
          <cell r="B61">
            <v>2.0727000000000002</v>
          </cell>
          <cell r="C61">
            <v>2.2406000000000001</v>
          </cell>
          <cell r="D61">
            <v>2.1591</v>
          </cell>
          <cell r="E61">
            <v>2.3517999999999999</v>
          </cell>
          <cell r="F61">
            <v>1.7277</v>
          </cell>
        </row>
        <row r="62">
          <cell r="A62">
            <v>73</v>
          </cell>
          <cell r="B62">
            <v>2.1364999999999998</v>
          </cell>
          <cell r="C62">
            <v>2.3068</v>
          </cell>
          <cell r="D62">
            <v>2.2248000000000001</v>
          </cell>
          <cell r="E62">
            <v>2.4211999999999998</v>
          </cell>
          <cell r="F62">
            <v>1.7810999999999999</v>
          </cell>
        </row>
        <row r="63">
          <cell r="A63">
            <v>74</v>
          </cell>
          <cell r="B63">
            <v>2.2044000000000001</v>
          </cell>
          <cell r="C63">
            <v>2.3746</v>
          </cell>
          <cell r="D63">
            <v>2.2953000000000001</v>
          </cell>
          <cell r="E63">
            <v>2.4956999999999998</v>
          </cell>
          <cell r="F63">
            <v>1.8380000000000001</v>
          </cell>
        </row>
        <row r="64">
          <cell r="A64">
            <v>75</v>
          </cell>
          <cell r="B64">
            <v>2.2766000000000002</v>
          </cell>
          <cell r="C64">
            <v>2.4468000000000001</v>
          </cell>
          <cell r="D64">
            <v>2.37</v>
          </cell>
          <cell r="E64">
            <v>2.5749</v>
          </cell>
          <cell r="F64">
            <v>1.8972</v>
          </cell>
        </row>
        <row r="65">
          <cell r="A65">
            <v>76</v>
          </cell>
          <cell r="B65">
            <v>2.3540000000000001</v>
          </cell>
          <cell r="C65">
            <v>2.5228999999999999</v>
          </cell>
          <cell r="D65">
            <v>2.4498000000000002</v>
          </cell>
          <cell r="E65">
            <v>2.6594000000000002</v>
          </cell>
          <cell r="F65">
            <v>1.9618</v>
          </cell>
        </row>
        <row r="66">
          <cell r="A66">
            <v>77</v>
          </cell>
          <cell r="B66">
            <v>2.4367000000000001</v>
          </cell>
          <cell r="C66">
            <v>2.6071</v>
          </cell>
          <cell r="D66">
            <v>2.5354999999999999</v>
          </cell>
          <cell r="E66">
            <v>2.7484999999999999</v>
          </cell>
          <cell r="F66">
            <v>2.0291999999999999</v>
          </cell>
        </row>
        <row r="67">
          <cell r="A67">
            <v>78</v>
          </cell>
          <cell r="B67">
            <v>2.5253999999999999</v>
          </cell>
          <cell r="C67">
            <v>2.694</v>
          </cell>
          <cell r="D67">
            <v>2.6265000000000001</v>
          </cell>
          <cell r="E67">
            <v>2.8449</v>
          </cell>
          <cell r="F67">
            <v>2.1034000000000002</v>
          </cell>
        </row>
        <row r="68">
          <cell r="A68">
            <v>79</v>
          </cell>
          <cell r="B68">
            <v>2.6208</v>
          </cell>
          <cell r="C68">
            <v>2.7869000000000002</v>
          </cell>
          <cell r="D68">
            <v>2.7252999999999998</v>
          </cell>
          <cell r="E68">
            <v>2.9483000000000001</v>
          </cell>
          <cell r="F68">
            <v>2.1810999999999998</v>
          </cell>
        </row>
        <row r="69">
          <cell r="A69">
            <v>80</v>
          </cell>
          <cell r="B69">
            <v>2.7235</v>
          </cell>
          <cell r="C69">
            <v>2.8875999999999999</v>
          </cell>
          <cell r="D69">
            <v>2.4062999999999999</v>
          </cell>
          <cell r="E69">
            <v>3.0590000000000002</v>
          </cell>
          <cell r="F69">
            <v>2.2667000000000002</v>
          </cell>
        </row>
        <row r="70">
          <cell r="A70">
            <v>81</v>
          </cell>
          <cell r="B70">
            <v>2.8351000000000002</v>
          </cell>
          <cell r="C70">
            <v>2.9973999999999998</v>
          </cell>
          <cell r="D70">
            <v>2.5041000000000002</v>
          </cell>
          <cell r="E70">
            <v>3.1781000000000001</v>
          </cell>
          <cell r="F70">
            <v>2.3576000000000001</v>
          </cell>
        </row>
        <row r="71">
          <cell r="A71">
            <v>82</v>
          </cell>
          <cell r="B71">
            <v>2.9559000000000002</v>
          </cell>
          <cell r="C71">
            <v>3.1128</v>
          </cell>
          <cell r="D71">
            <v>2.6095999999999999</v>
          </cell>
          <cell r="E71">
            <v>3.3077000000000001</v>
          </cell>
          <cell r="F71">
            <v>2.4582999999999999</v>
          </cell>
        </row>
        <row r="72">
          <cell r="A72">
            <v>83</v>
          </cell>
          <cell r="B72">
            <v>3.0874000000000001</v>
          </cell>
          <cell r="C72">
            <v>3.2374999999999998</v>
          </cell>
          <cell r="D72">
            <v>2.7244000000000002</v>
          </cell>
          <cell r="E72">
            <v>3.4483000000000001</v>
          </cell>
          <cell r="F72">
            <v>2.5651999999999999</v>
          </cell>
        </row>
        <row r="73">
          <cell r="A73">
            <v>84</v>
          </cell>
          <cell r="B73">
            <v>3.2311999999999999</v>
          </cell>
          <cell r="C73">
            <v>3.3725999999999998</v>
          </cell>
          <cell r="D73">
            <v>2.8508</v>
          </cell>
          <cell r="E73">
            <v>3.6013999999999999</v>
          </cell>
          <cell r="F73">
            <v>2.6848999999999998</v>
          </cell>
        </row>
        <row r="74">
          <cell r="A74">
            <v>85</v>
          </cell>
          <cell r="B74">
            <v>3.3885999999999998</v>
          </cell>
          <cell r="C74">
            <v>3.5222000000000002</v>
          </cell>
          <cell r="D74">
            <v>2.9885999999999999</v>
          </cell>
          <cell r="E74">
            <v>3.7671999999999999</v>
          </cell>
          <cell r="F74">
            <v>2.8149000000000002</v>
          </cell>
        </row>
        <row r="75">
          <cell r="A75">
            <v>86</v>
          </cell>
          <cell r="B75">
            <v>3.5632000000000001</v>
          </cell>
          <cell r="C75">
            <v>3.6857000000000002</v>
          </cell>
          <cell r="D75">
            <v>3.1410999999999998</v>
          </cell>
          <cell r="E75">
            <v>3.9502000000000002</v>
          </cell>
          <cell r="F75">
            <v>2.9573999999999998</v>
          </cell>
        </row>
        <row r="76">
          <cell r="A76">
            <v>87</v>
          </cell>
          <cell r="B76">
            <v>3.7561</v>
          </cell>
          <cell r="C76">
            <v>3.8618000000000001</v>
          </cell>
          <cell r="D76">
            <v>3.3089</v>
          </cell>
          <cell r="E76">
            <v>4.1524000000000001</v>
          </cell>
          <cell r="F76">
            <v>3.1175999999999999</v>
          </cell>
        </row>
        <row r="77">
          <cell r="A77">
            <v>88</v>
          </cell>
          <cell r="B77">
            <v>3.9710999999999999</v>
          </cell>
          <cell r="C77">
            <v>4.0556000000000001</v>
          </cell>
          <cell r="D77">
            <v>3.4956999999999998</v>
          </cell>
          <cell r="E77">
            <v>4.3738999999999999</v>
          </cell>
          <cell r="F77">
            <v>3.2915000000000001</v>
          </cell>
        </row>
        <row r="78">
          <cell r="A78">
            <v>89</v>
          </cell>
          <cell r="B78">
            <v>4.2122999999999999</v>
          </cell>
          <cell r="C78">
            <v>4.2698</v>
          </cell>
          <cell r="D78">
            <v>3.7048000000000001</v>
          </cell>
          <cell r="E78">
            <v>4.6231999999999998</v>
          </cell>
          <cell r="F78">
            <v>3.4910999999999999</v>
          </cell>
        </row>
        <row r="79">
          <cell r="A79">
            <v>90</v>
          </cell>
          <cell r="B79">
            <v>4.4836999999999998</v>
          </cell>
          <cell r="C79">
            <v>4.5143000000000004</v>
          </cell>
          <cell r="D79">
            <v>3.9416000000000002</v>
          </cell>
          <cell r="E79">
            <v>4.9020999999999999</v>
          </cell>
          <cell r="F79">
            <v>3.7130999999999998</v>
          </cell>
        </row>
        <row r="80">
          <cell r="A80">
            <v>91</v>
          </cell>
          <cell r="B80">
            <v>4.7945000000000002</v>
          </cell>
          <cell r="C80">
            <v>4.7843999999999998</v>
          </cell>
          <cell r="D80">
            <v>4.2104999999999997</v>
          </cell>
          <cell r="E80">
            <v>5.218</v>
          </cell>
          <cell r="F80">
            <v>3.9664000000000001</v>
          </cell>
        </row>
        <row r="81">
          <cell r="A81">
            <v>92</v>
          </cell>
          <cell r="B81">
            <v>5.1505000000000001</v>
          </cell>
          <cell r="C81">
            <v>5.0853999999999999</v>
          </cell>
          <cell r="D81">
            <v>4.5175999999999998</v>
          </cell>
          <cell r="E81">
            <v>5.5724999999999998</v>
          </cell>
          <cell r="F81">
            <v>4.2599</v>
          </cell>
        </row>
        <row r="82">
          <cell r="A82">
            <v>93</v>
          </cell>
          <cell r="B82">
            <v>5.5636000000000001</v>
          </cell>
          <cell r="C82">
            <v>5.4268999999999998</v>
          </cell>
          <cell r="D82">
            <v>4.8731</v>
          </cell>
          <cell r="E82">
            <v>5.9836</v>
          </cell>
          <cell r="F82">
            <v>4.5914000000000001</v>
          </cell>
        </row>
        <row r="83">
          <cell r="A83">
            <v>94</v>
          </cell>
          <cell r="B83">
            <v>6.0487000000000002</v>
          </cell>
          <cell r="C83">
            <v>5.8324999999999996</v>
          </cell>
          <cell r="D83">
            <v>5.2929000000000004</v>
          </cell>
          <cell r="E83">
            <v>6.4602000000000004</v>
          </cell>
          <cell r="F83">
            <v>4.9893999999999998</v>
          </cell>
        </row>
        <row r="84">
          <cell r="A84">
            <v>95</v>
          </cell>
          <cell r="B84">
            <v>6.6246999999999998</v>
          </cell>
          <cell r="C84">
            <v>6.2845000000000004</v>
          </cell>
          <cell r="D84">
            <v>5.7868000000000004</v>
          </cell>
          <cell r="E84">
            <v>7.0156999999999998</v>
          </cell>
          <cell r="F84">
            <v>5.4528999999999996</v>
          </cell>
        </row>
        <row r="85">
          <cell r="A85">
            <v>96</v>
          </cell>
          <cell r="B85">
            <v>7.3263999999999996</v>
          </cell>
          <cell r="C85">
            <v>6.8163</v>
          </cell>
          <cell r="D85">
            <v>6.3840000000000003</v>
          </cell>
          <cell r="E85">
            <v>7.6760999999999999</v>
          </cell>
          <cell r="F85">
            <v>6.0204000000000004</v>
          </cell>
        </row>
        <row r="86">
          <cell r="A86">
            <v>97</v>
          </cell>
          <cell r="B86">
            <v>8.1914999999999996</v>
          </cell>
          <cell r="C86">
            <v>7.4440999999999997</v>
          </cell>
          <cell r="D86">
            <v>7.1177000000000001</v>
          </cell>
          <cell r="E86">
            <v>8.4785000000000004</v>
          </cell>
          <cell r="F86">
            <v>6.7045000000000003</v>
          </cell>
        </row>
        <row r="87">
          <cell r="A87">
            <v>98</v>
          </cell>
          <cell r="B87">
            <v>9.2882999999999996</v>
          </cell>
          <cell r="C87">
            <v>8.2291000000000007</v>
          </cell>
          <cell r="D87">
            <v>8.0503</v>
          </cell>
          <cell r="E87">
            <v>9.4681999999999995</v>
          </cell>
          <cell r="F87">
            <v>7.5884</v>
          </cell>
        </row>
        <row r="88">
          <cell r="A88">
            <v>99</v>
          </cell>
          <cell r="B88">
            <v>10.7242</v>
          </cell>
          <cell r="C88">
            <v>9.1618999999999993</v>
          </cell>
          <cell r="D88">
            <v>9.2530000000000001</v>
          </cell>
          <cell r="E88">
            <v>10.703799999999999</v>
          </cell>
          <cell r="F88">
            <v>8.7085000000000008</v>
          </cell>
        </row>
        <row r="89">
          <cell r="A89">
            <v>100</v>
          </cell>
          <cell r="B89">
            <v>12.6783</v>
          </cell>
          <cell r="C89">
            <v>10.3385</v>
          </cell>
          <cell r="D89">
            <v>10.88</v>
          </cell>
          <cell r="E89">
            <v>12.333299999999999</v>
          </cell>
          <cell r="F89">
            <v>10.260899999999999</v>
          </cell>
        </row>
      </sheetData>
      <sheetData sheetId="23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  <sheetData sheetId="24">
        <row r="3">
          <cell r="B3">
            <v>77</v>
          </cell>
          <cell r="C3">
            <v>22.63</v>
          </cell>
          <cell r="D3">
            <v>76.8</v>
          </cell>
          <cell r="E3">
            <v>73</v>
          </cell>
          <cell r="F3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9543-3D1E-46DD-AB99-47933C834CB3}">
  <dimension ref="A1:CH98"/>
  <sheetViews>
    <sheetView tabSelected="1" workbookViewId="0">
      <selection activeCell="C35" sqref="C35"/>
    </sheetView>
  </sheetViews>
  <sheetFormatPr defaultRowHeight="15" x14ac:dyDescent="0.25"/>
  <cols>
    <col min="1" max="1" width="17.5703125" bestFit="1" customWidth="1"/>
    <col min="3" max="3" width="5.42578125" customWidth="1"/>
    <col min="5" max="5" width="6.5703125" customWidth="1"/>
    <col min="6" max="6" width="2.140625" customWidth="1"/>
    <col min="7" max="17" width="8.7109375" customWidth="1"/>
  </cols>
  <sheetData>
    <row r="1" spans="1:86" ht="26.25" thickTop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W1" s="1">
        <v>43680</v>
      </c>
      <c r="X1" s="2" t="s">
        <v>1</v>
      </c>
      <c r="Y1" s="2" t="s">
        <v>1</v>
      </c>
      <c r="Z1" s="3" t="s">
        <v>2</v>
      </c>
      <c r="AA1" s="4" t="s">
        <v>3</v>
      </c>
      <c r="AB1" s="5" t="s">
        <v>4</v>
      </c>
      <c r="AC1" s="6" t="s">
        <v>5</v>
      </c>
      <c r="AD1" s="7" t="s">
        <v>6</v>
      </c>
      <c r="AE1" s="8" t="s">
        <v>7</v>
      </c>
      <c r="AF1" s="5" t="s">
        <v>4</v>
      </c>
      <c r="AG1" s="6" t="s">
        <v>5</v>
      </c>
      <c r="AH1" s="7" t="s">
        <v>6</v>
      </c>
      <c r="AI1" s="9" t="s">
        <v>7</v>
      </c>
      <c r="AJ1" s="5" t="s">
        <v>4</v>
      </c>
      <c r="AK1" s="6" t="s">
        <v>5</v>
      </c>
      <c r="AL1" s="7" t="s">
        <v>6</v>
      </c>
      <c r="AM1" s="8" t="s">
        <v>7</v>
      </c>
      <c r="AN1" s="5" t="s">
        <v>4</v>
      </c>
      <c r="AO1" s="6" t="s">
        <v>5</v>
      </c>
      <c r="AP1" s="7" t="s">
        <v>6</v>
      </c>
      <c r="AQ1" s="9" t="s">
        <v>7</v>
      </c>
      <c r="AR1" s="5" t="s">
        <v>4</v>
      </c>
      <c r="AS1" s="6" t="s">
        <v>5</v>
      </c>
      <c r="AT1" s="7" t="s">
        <v>6</v>
      </c>
      <c r="AU1" s="8" t="s">
        <v>7</v>
      </c>
      <c r="AV1" s="10" t="s">
        <v>8</v>
      </c>
      <c r="AW1" s="11" t="s">
        <v>9</v>
      </c>
      <c r="AX1" s="12" t="s">
        <v>10</v>
      </c>
      <c r="AY1" s="11" t="s">
        <v>11</v>
      </c>
      <c r="AZ1" s="13" t="s">
        <v>10</v>
      </c>
      <c r="BA1" s="11" t="s">
        <v>12</v>
      </c>
      <c r="BB1" s="13" t="s">
        <v>10</v>
      </c>
      <c r="BC1" s="11" t="s">
        <v>13</v>
      </c>
      <c r="BD1" s="13" t="s">
        <v>10</v>
      </c>
      <c r="BE1" s="11" t="s">
        <v>14</v>
      </c>
      <c r="BF1" s="13" t="s">
        <v>10</v>
      </c>
      <c r="BG1" s="11" t="s">
        <v>15</v>
      </c>
      <c r="BH1" s="13" t="s">
        <v>10</v>
      </c>
      <c r="BI1" s="11" t="s">
        <v>16</v>
      </c>
      <c r="BJ1" s="13" t="s">
        <v>10</v>
      </c>
      <c r="BK1" s="11" t="s">
        <v>17</v>
      </c>
      <c r="BL1" s="13" t="s">
        <v>10</v>
      </c>
      <c r="BM1" s="11" t="s">
        <v>18</v>
      </c>
      <c r="BN1" s="13" t="s">
        <v>10</v>
      </c>
      <c r="BO1" s="11" t="s">
        <v>19</v>
      </c>
      <c r="BP1" s="13" t="s">
        <v>10</v>
      </c>
      <c r="BQ1" s="14" t="s">
        <v>20</v>
      </c>
      <c r="BR1" s="15" t="s">
        <v>10</v>
      </c>
      <c r="BS1" s="14" t="s">
        <v>9</v>
      </c>
      <c r="BT1" s="15" t="s">
        <v>10</v>
      </c>
      <c r="BU1" s="14" t="s">
        <v>11</v>
      </c>
      <c r="BV1" s="16" t="s">
        <v>10</v>
      </c>
      <c r="BW1" s="14" t="s">
        <v>12</v>
      </c>
      <c r="BX1" s="16" t="s">
        <v>10</v>
      </c>
      <c r="BY1" s="14" t="s">
        <v>13</v>
      </c>
      <c r="BZ1" s="16" t="s">
        <v>10</v>
      </c>
      <c r="CA1" s="17" t="s">
        <v>14</v>
      </c>
      <c r="CB1" s="16" t="s">
        <v>10</v>
      </c>
      <c r="CC1" s="17" t="s">
        <v>15</v>
      </c>
      <c r="CD1" s="16" t="s">
        <v>10</v>
      </c>
      <c r="CE1" s="17" t="s">
        <v>16</v>
      </c>
      <c r="CF1" s="16" t="s">
        <v>10</v>
      </c>
      <c r="CG1" s="17" t="s">
        <v>17</v>
      </c>
      <c r="CH1" s="16" t="s">
        <v>10</v>
      </c>
    </row>
    <row r="2" spans="1:86" x14ac:dyDescent="0.25">
      <c r="A2" s="43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X2" s="18" t="s">
        <v>21</v>
      </c>
      <c r="Y2" s="19"/>
      <c r="Z2" s="20">
        <v>75</v>
      </c>
      <c r="AA2" s="21" t="s">
        <v>22</v>
      </c>
      <c r="AB2" s="22" t="s">
        <v>23</v>
      </c>
      <c r="AC2" s="23" t="s">
        <v>24</v>
      </c>
      <c r="AD2" s="24" t="s">
        <v>25</v>
      </c>
      <c r="AE2" s="25" t="s">
        <v>26</v>
      </c>
      <c r="AF2" s="26" t="s">
        <v>27</v>
      </c>
      <c r="AG2" s="23" t="s">
        <v>24</v>
      </c>
      <c r="AH2" s="24" t="s">
        <v>25</v>
      </c>
      <c r="AI2" s="25" t="s">
        <v>26</v>
      </c>
      <c r="AJ2" s="22" t="s">
        <v>28</v>
      </c>
      <c r="AK2" s="23" t="s">
        <v>24</v>
      </c>
      <c r="AL2" s="24" t="s">
        <v>25</v>
      </c>
      <c r="AM2" s="25" t="s">
        <v>26</v>
      </c>
      <c r="AN2" s="26" t="s">
        <v>29</v>
      </c>
      <c r="AO2" s="23" t="s">
        <v>24</v>
      </c>
      <c r="AP2" s="24" t="s">
        <v>25</v>
      </c>
      <c r="AQ2" s="25" t="s">
        <v>26</v>
      </c>
      <c r="AR2" s="22" t="s">
        <v>30</v>
      </c>
      <c r="AS2" s="23" t="s">
        <v>24</v>
      </c>
      <c r="AT2" s="24" t="s">
        <v>25</v>
      </c>
      <c r="AU2" s="25" t="s">
        <v>26</v>
      </c>
      <c r="AV2" s="27">
        <v>1741</v>
      </c>
      <c r="AW2" s="28"/>
      <c r="AX2" s="29">
        <v>0</v>
      </c>
      <c r="AY2" s="28"/>
      <c r="AZ2" s="29">
        <v>0</v>
      </c>
      <c r="BA2" s="28"/>
      <c r="BB2" s="29">
        <v>0</v>
      </c>
      <c r="BC2" s="28"/>
      <c r="BD2" s="29">
        <v>0</v>
      </c>
      <c r="BE2" s="28"/>
      <c r="BF2" s="29">
        <v>0</v>
      </c>
      <c r="BG2" s="28"/>
      <c r="BH2" s="29">
        <v>0</v>
      </c>
      <c r="BI2" s="28"/>
      <c r="BJ2" s="29">
        <v>0</v>
      </c>
      <c r="BK2" s="28"/>
      <c r="BL2" s="29">
        <v>0</v>
      </c>
      <c r="BM2" s="28"/>
      <c r="BN2" s="29">
        <v>0</v>
      </c>
      <c r="BO2" s="28"/>
      <c r="BP2" s="29">
        <v>0</v>
      </c>
      <c r="BQ2" s="30">
        <v>5.8</v>
      </c>
      <c r="BR2" s="31">
        <f>IF(AND($X2&lt;&gt;"M",ISNUMBER(BQ2)),INT(IF(INT(100*BQ2*VLOOKUP($Z2,[1]WAF!$A$3:$J$17,2))/100&lt;1.5,0,52.1403*(INT(100*BQ2*VLOOKUP($Z2,[1]WAF!$A$3:$J$17,2))/100-1.5)^1.05)),0)</f>
        <v>377</v>
      </c>
      <c r="BS2" s="30"/>
      <c r="BT2" s="31">
        <f>IF(AND($X2&lt;&gt;"M",ISNUMBER(BS2)),INT(IF(INT(100*BS2*VLOOKUP($Z2,[1]WAF!$A$3:$J$17,3))/100&lt;1.5,0,52.1403*(INT(100*BS2*VLOOKUP($Z2,[1]WAF!$A$3:$J$17,3))/100-1.5)^1.05)),0)</f>
        <v>0</v>
      </c>
      <c r="BU2" s="30">
        <v>4</v>
      </c>
      <c r="BV2" s="31">
        <f>IF(AND($X2&lt;&gt;"M",ISNUMBER(BU2)),INT(IF(INT(100*BU2*VLOOKUP($Z2,[1]WAF!$A$3:$J$17,4))/100&lt;1.5,0,52.1403*(INT(100*BU2*VLOOKUP($Z2,[1]WAF!$A$3:$J$17,4))/100-1.5)^1.05)),0)</f>
        <v>358</v>
      </c>
      <c r="BW2" s="30">
        <v>3</v>
      </c>
      <c r="BX2" s="31">
        <f>IF(AND($X2&lt;&gt;"M",ISNUMBER(BW2)),INT(IF(INT(100*BW2*VLOOKUP($Z2,[1]WAF!$A$3:$J$17,5))/100&lt;1.5,0,52.1403*(INT(100*BW2*VLOOKUP($Z2,[1]WAF!$A$3:$J$17,5))/100-1.5)^1.05)),0)</f>
        <v>311</v>
      </c>
      <c r="BY2" s="32">
        <v>2.5</v>
      </c>
      <c r="BZ2" s="31">
        <f>IF(AND($X2&lt;&gt;"M",ISNUMBER(BY2)),INT(IF(INT(100*BY2*VLOOKUP($Z2,[1]WAF!$A$3:$J$17,6))/100&lt;1.5,0,52.1403*(INT(100*BY2*VLOOKUP($Z2,[1]WAF!$A$3:$J$17,6))/100-1.5)^1.05)),0)</f>
        <v>329</v>
      </c>
      <c r="CA2" s="32">
        <v>2</v>
      </c>
      <c r="CB2" s="31">
        <f>IF(AND($X2&lt;&gt;"M",ISNUMBER(CA2)),INT(IF(INT(100*CA2*VLOOKUP($Z2,[1]WAF!$A$3:$J$17,7))/100&lt;1.5,0,52.1403*(INT(100*CA2*VLOOKUP($Z2,[1]WAF!$A$3:$J$17,7))/100-1.5)^1.05)),0)</f>
        <v>366</v>
      </c>
      <c r="CC2" s="32"/>
      <c r="CD2" s="31">
        <f>IF(AND($X2&lt;&gt;"M",ISNUMBER(CC2)),INT(IF(INT(100*CC2*VLOOKUP($Z2,[1]WAF!$A$3:$J$17,8))/100&lt;1.5,0,52.1403*(INT(100*CC2*VLOOKUP($Z2,[1]WAF!$A$3:$J$17,8))/100-1.5)^1.05)),0)</f>
        <v>0</v>
      </c>
      <c r="CE2" s="32"/>
      <c r="CF2" s="31">
        <f>IF(AND($X2&lt;&gt;"M",ISNUMBER(CE2)),INT(IF(INT(100*CE2*VLOOKUP($Z2,[1]WAF!$A$3:$J$17,9))/100&lt;1.5,0,52.1403*(INT(100*CE2*VLOOKUP($Z2,[1]WAF!$A$3:$J$17,9))/100-1.5)^1.05)),0)</f>
        <v>0</v>
      </c>
      <c r="CG2" s="32"/>
      <c r="CH2" s="31">
        <f>IF(AND($X2&lt;&gt;"M",ISNUMBER(CG2)),INT(IF(INT(100*CG2*VLOOKUP($Z2,[1]WAF!$A$3:$J$17,10))/100&lt;1.5,0,52.1403*(INT(100*CG2*VLOOKUP($Z2,[1]WAF!$A$3:$J$17,10))/100-1.5)^1.05)),0)</f>
        <v>0</v>
      </c>
    </row>
    <row r="3" spans="1:86" ht="15.75" thickBot="1" x14ac:dyDescent="0.3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X3" s="18" t="s">
        <v>32</v>
      </c>
      <c r="Y3" s="33" t="s">
        <v>21</v>
      </c>
      <c r="Z3" s="20">
        <v>81</v>
      </c>
      <c r="AA3" s="34">
        <f>IF(AND(AB3="",AF3="",AJ3="",AN3="",AR3=""),"unused line",AE3+AI3+AM3+AQ3+AU3)</f>
        <v>0</v>
      </c>
      <c r="AB3" s="35">
        <v>18.98</v>
      </c>
      <c r="AC3" s="36">
        <f>IF(AB3="",0,INT((IF(AND($A3&lt;&gt;"M",$A3&lt;&gt;"F"),0,IF($A3="M",AB3*VLOOKUP($B3,[1]M5YrFactors!$A$3:$F$22,1+1),IF($A3="F",AB3*VLOOKUP($B3,[1]F5YrFactors!$A$3:$F$74,1+1),))))*100)/100)</f>
        <v>0</v>
      </c>
      <c r="AD3" s="36" t="str">
        <f>IF($A3="M",100*(INT(100*AB3*VLOOKUP($B3,[1]M1YrFactors!$A$3:$F$89,1+1))/100)/[1]MOC!$B$3,IF($A3="F",100*(INT(100*AB3*VLOOKUP($B3,[1]F1YrFactors!$A$3:$F$89,1+1))/100)/[1]FOC!$B$3,""))</f>
        <v/>
      </c>
      <c r="AE3" s="34">
        <f>IF(AND(ISNUMBER(AB3),OR($A3="M",$A3="F")),IF($A3="M",INT(VLOOKUP(1,[1]MConstants!$B$4:$E$8,2)*((INT(100*((((INT(100*AB3))/100)*VLOOKUP($B3,[1]M5YrFactors!$A$3:$F$18,1+1)))))/100-VLOOKUP(1,[1]MConstants!$B$4:$E$8,3))^VLOOKUP(1,[1]MConstants!$B$4:$E$8,4)),(INT(VLOOKUP(1,[1]FConstants!$B$4:$E$8,2)*((INT(100*((((INT(100*AB3))/100)*VLOOKUP($B3,[1]F5YrFactors!$A$3:$F$18,1+1)))))/100-VLOOKUP(1,[1]FConstants!$B$4:$E$8,3))^VLOOKUP(1,[1]FConstants!$B$4:$E$8,4)))),0)</f>
        <v>0</v>
      </c>
      <c r="AF3" s="37">
        <v>6.57</v>
      </c>
      <c r="AG3" s="36">
        <f>IF(AF3="",0,INT((IF(AND($A3&lt;&gt;"M",$A3&lt;&gt;"F"),0,IF($A3="M",AF3*VLOOKUP($B3,[1]M5YrFactors!$A$3:$F$22,1+2),IF($A3="F",AF3*VLOOKUP($B3,[1]F5YrFactors!$A$3:$F$74,1+2),))))*100)/100)</f>
        <v>0</v>
      </c>
      <c r="AH3" s="36" t="str">
        <f>IF($A3="M",100*(INT(100*AF3*VLOOKUP($B3,[1]M1YrFactors!$A$3:$F$89,1+2))/100)/[1]MOC!$C$3,IF($A3="F",100*(INT(100*AF3*VLOOKUP($B3,[1]F1YrFactors!$A$3:$F$89,1+2))/100)/[1]FOC!$C$3,""))</f>
        <v/>
      </c>
      <c r="AI3" s="34">
        <f>IF(AND(ISNUMBER(AF3),OR($A3="M",$A3="F")),IF($A3="M",INT(VLOOKUP(2,[1]MConstants!$B$4:$E$8,2)*((INT(100*((((INT(100*AF3))/100)*VLOOKUP($B3,[1]M5YrFactors!$A$3:$F$18,1+2)))))/100-VLOOKUP(2,[1]MConstants!$B$4:$E$8,3))^VLOOKUP(2,[1]MConstants!$B$4:$E$8,4)),(INT(VLOOKUP(2,[1]FConstants!$B$4:$E$8,2)*((INT(100*((((INT(100*AF3))/100)*VLOOKUP($B3,[1]F5YrFactors!$A$3:$F$18,1+2)))))/100-VLOOKUP(2,[1]FConstants!$B$4:$E$8,3))^VLOOKUP(2,[1]FConstants!$B$4:$E$8,4)))),0)</f>
        <v>0</v>
      </c>
      <c r="AJ3" s="35">
        <v>18.09</v>
      </c>
      <c r="AK3" s="36">
        <f>IF(AJ3="",0,INT((IF(AND($A3&lt;&gt;"M",$A3&lt;&gt;"F"),0,IF($A3="M",AJ3*VLOOKUP($B3,[1]M5YrFactors!$A$3:$F$22,1+3),IF($A3="F",AJ3*VLOOKUP($B3,[1]F5YrFactors!$A$3:$F$74,1+3),))))*100)/100)</f>
        <v>0</v>
      </c>
      <c r="AL3" s="36" t="str">
        <f>IF($A3="M",100*(INT(100*AJ3*VLOOKUP($B3,[1]M1YrFactors!$A$3:$F$89,1+3))/100)/[1]MOC!$D$3,IF($A3="F",100*(INT(100*AJ3*VLOOKUP($B3,[1]F1YrFactors!$A$3:$F$89,1+3))/100)/[1]FOC!$D$3,""))</f>
        <v/>
      </c>
      <c r="AM3" s="34">
        <f>IF(AND(ISNUMBER(AJ3),OR($A3="M",$A3="F")),IF($A3="M",INT(VLOOKUP(3,[1]MConstants!$B$4:$E$8,2)*((INT(100*((((INT(100*AJ3))/100)*VLOOKUP($B3,[1]M5YrFactors!$A$3:$F$18,1+3)))))/100-VLOOKUP(3,[1]MConstants!$B$4:$E$8,3))^VLOOKUP(3,[1]MConstants!$B$4:$E$8,4)),(INT(VLOOKUP(3,[1]FConstants!$B$4:$E$8,2)*((INT(100*((((INT(100*AJ3))/100)*VLOOKUP($B3,[1]F5YrFactors!$A$3:$F$18,1+3)))))/100-VLOOKUP(3,[1]FConstants!$B$4:$E$8,3))^VLOOKUP(3,[1]FConstants!$B$4:$E$8,4)))),0)</f>
        <v>0</v>
      </c>
      <c r="AN3" s="37">
        <v>15.87</v>
      </c>
      <c r="AO3" s="36">
        <f>IF(AN3="",0,INT((IF(AND($A3&lt;&gt;"M",$A3&lt;&gt;"F"),0,IF($A3="M",AN3*VLOOKUP($B3,[1]M5YrFactors!$A$3:$F$22,1+4),IF($A3="F",AN3*VLOOKUP($B3,[1]F5YrFactors!$A$3:$F$74,1+4),))))*100)/100)</f>
        <v>0</v>
      </c>
      <c r="AP3" s="36" t="str">
        <f>IF($A3="M",100*(INT(100*AN3*VLOOKUP($B3,[1]M1YrFactors!$A$3:$F$89,1+4))/100)/[1]MOC!$E$3,IF($A3="F",100*(INT(100*AN3*VLOOKUP($B3,[1]F1YrFactors!$A$3:$F$89,1+4))/100)/[1]FOC!$E$3,""))</f>
        <v/>
      </c>
      <c r="AQ3" s="34">
        <f>IF(AND(ISNUMBER(AN3),OR($A3="M",$A3="F")),IF($A3="M",INT(VLOOKUP(4,[1]MConstants!$B$4:$E$8,2)*((INT(100*((((INT(100*AN3))/100)*VLOOKUP($B3,[1]M5YrFactors!$A$3:$F$18,1+4)))))/100-VLOOKUP(4,[1]MConstants!$B$4:$E$8,3))^VLOOKUP(4,[1]MConstants!$B$4:$E$8,4)),(INT(VLOOKUP(4,[1]FConstants!$B$4:$E$8,2)*((INT(100*((((INT(100*AN3))/100)*VLOOKUP($B3,[1]F5YrFactors!$A$3:$F$18,1+4)))))/100-VLOOKUP(4,[1]FConstants!$B$4:$E$8,3))^VLOOKUP(4,[1]FConstants!$B$4:$E$8,4)))),0)</f>
        <v>0</v>
      </c>
      <c r="AR3" s="35">
        <v>7.03</v>
      </c>
      <c r="AS3" s="36">
        <f>IF(AR3="",0,INT((IF(AND($A3&lt;&gt;"M",$A3&lt;&gt;"F"),0,IF($A3="M",AR3*VLOOKUP($B3,[1]M5YrFactors!$A$3:$F$22,1+5),IF($A3="F",AR3*VLOOKUP($B3,[1]F5YrFactors!$A$3:$F$74,1+5),))))*100)/100)</f>
        <v>0</v>
      </c>
      <c r="AT3" s="36" t="str">
        <f>IF($A3="M",100*(INT(100*AR3*VLOOKUP($B3,[1]M1YrFactors!$A$3:$F$89,1+5))/100)/[1]MOC!$F$3,IF($A3="F",100*(INT(100*AR3*VLOOKUP($B3,[1]F1YrFactors!$A$3:$F$89,1+5))/100)/[1]FOC!$F$3,""))</f>
        <v/>
      </c>
      <c r="AU3" s="34">
        <f>IF(AND(ISNUMBER(AR3),OR($A3="M",$A3="F")),IF($A3="M",INT(VLOOKUP(5,[1]MConstants!$B$4:$E$8,2)*((INT(100*((((INT(100*AR3))/100)*VLOOKUP($B3,[1]M5YrFactors!$A$3:$F$18,1+5)))))/100-VLOOKUP(5,[1]MConstants!$B$4:$E$8,3))^VLOOKUP(5,[1]MConstants!$B$4:$E$8,4)),(INT(VLOOKUP(5,[1]FConstants!$B$4:$E$8,2)*((INT(100*((((INT(100*AR3))/100)*VLOOKUP($B3,[1]F5YrFactors!$A$3:$F$18,1+5)))))/100-VLOOKUP(5,[1]FConstants!$B$4:$E$8,3))^VLOOKUP(5,[1]FConstants!$B$4:$E$8,4)))),0)</f>
        <v>0</v>
      </c>
      <c r="AV3" s="27">
        <v>3114</v>
      </c>
      <c r="AW3" s="28">
        <v>10</v>
      </c>
      <c r="AX3" s="29">
        <v>623</v>
      </c>
      <c r="AY3" s="28"/>
      <c r="AZ3" s="29">
        <v>0</v>
      </c>
      <c r="BA3" s="28"/>
      <c r="BB3" s="29">
        <v>0</v>
      </c>
      <c r="BC3" s="28">
        <v>7.17</v>
      </c>
      <c r="BD3" s="29">
        <v>623</v>
      </c>
      <c r="BE3" s="28">
        <v>5.93</v>
      </c>
      <c r="BF3" s="29">
        <v>623</v>
      </c>
      <c r="BG3" s="28">
        <v>4.74</v>
      </c>
      <c r="BH3" s="29">
        <v>623</v>
      </c>
      <c r="BI3" s="28">
        <v>3.7</v>
      </c>
      <c r="BJ3" s="29">
        <v>622</v>
      </c>
      <c r="BK3" s="28"/>
      <c r="BL3" s="29">
        <v>0</v>
      </c>
      <c r="BM3" s="28"/>
      <c r="BN3" s="29">
        <v>0</v>
      </c>
      <c r="BO3" s="28"/>
      <c r="BP3" s="29">
        <v>0</v>
      </c>
      <c r="BQ3" s="30"/>
      <c r="BR3" s="31">
        <f>IF(AND($X3&lt;&gt;"M",ISNUMBER(BQ3)),INT(IF(INT(100*BQ3*VLOOKUP($Z3,[1]WAF!$A$3:$J$17,2))/100&lt;1.5,0,52.1403*(INT(100*BQ3*VLOOKUP($Z3,[1]WAF!$A$3:$J$17,2))/100-1.5)^1.05)),0)</f>
        <v>0</v>
      </c>
      <c r="BS3" s="30"/>
      <c r="BT3" s="31">
        <f>IF(AND($X3&lt;&gt;"M",ISNUMBER(17)),INT(IF(INT(100*BS3*VLOOKUP($Z3,[1]WAF!$A$3:$J$17,3))/100&lt;1.5,0,52.1403*(INT(100*BS3*VLOOKUP($Z3,[1]WAF!$A$3:$J$17,3))/100-1.5)^1.05)),0)</f>
        <v>0</v>
      </c>
      <c r="BU3" s="30"/>
      <c r="BV3" s="31">
        <f>IF(AND($X3&lt;&gt;"M",ISNUMBER(17)),INT(IF(INT(100*BU3*VLOOKUP($Z3,[1]WAF!$A$3:$J$17,4))/100&lt;1.5,0,52.1403*(INT(100*BU3*VLOOKUP($Z3,[1]WAF!$A$3:$J$17,4))/100-1.5)^1.05)),0)</f>
        <v>0</v>
      </c>
      <c r="BW3" s="30"/>
      <c r="BX3" s="31">
        <f>IF(AND($X3&lt;&gt;"M",ISNUMBER(17)),INT(IF(INT(100*BW3*VLOOKUP($Z3,[1]WAF!$A$3:$J$17,5))/100&lt;1.5,0,52.1403*(INT(100*BW3*VLOOKUP($Z3,[1]WAF!$A$3:$J$17,5))/100-1.5)^1.05)),0)</f>
        <v>0</v>
      </c>
      <c r="BY3" s="32"/>
      <c r="BZ3" s="31">
        <f>IF($X3="M",0,IF(ISBLANK(BY3),0,INT(IF(INT(100*BY3*VLOOKUP($Z3,[1]WAF!$A$3:$J$17,6))/100&lt;1.5,0,52.1403*(INT(100*BY3*VLOOKUP($Z3,[1]WAF!$A$3:$J$17,6))/100-1.5)^1.05))))</f>
        <v>0</v>
      </c>
      <c r="CA3" s="32"/>
      <c r="CB3" s="31">
        <f>IF($X3="M",0,IF(ISBLANK(CA3),0,INT(IF(INT(100*CA3*VLOOKUP($Z3,[1]WAF!$A$3:$J$17,7))/100&lt;1.5,0,52.1403*(INT(100*CA3*VLOOKUP($Z3,[1]WAF!$A$3:$J$17,7))/100-1.5)^1.05))))</f>
        <v>0</v>
      </c>
      <c r="CC3" s="32"/>
      <c r="CD3" s="31">
        <f>IF($X3="M",0,IF(ISBLANK(CC3),0,INT(IF(INT(100*CC3*VLOOKUP($Z3,[1]WAF!$A$3:$J$17,8))/100&lt;1.5,0,52.1403*(INT(100*CC3*VLOOKUP($Z3,[1]WAF!$A$3:$J$17,8))/100-1.5)^1.05))))</f>
        <v>0</v>
      </c>
      <c r="CE3" s="32"/>
      <c r="CF3" s="31">
        <f>IF($X3="M",0,IF(ISBLANK(CE3),0,INT(IF(INT(100*CE3*VLOOKUP($Z3,[1]WAF!$A$3:$J$17,9))/100&lt;1.5,0,52.1403*(INT(100*CE3*VLOOKUP($Z3,[1]WAF!$A$3:$J$17,9))/100-1.5)^1.05))))</f>
        <v>0</v>
      </c>
      <c r="CG3" s="32"/>
      <c r="CH3" s="31">
        <f>IF(AND($X3&lt;&gt;"M",ISNUMBER(CG3)),INT(IF(INT(100*CG3*VLOOKUP($Z3,[1]WAF!$A$3:$J$17,10))/100&lt;1.5,0,52.1403*(INT(100*CG3*VLOOKUP($Z3,[1]WAF!$A$3:$J$17,10))/100-1.5)^1.05)),0)</f>
        <v>0</v>
      </c>
    </row>
    <row r="4" spans="1:86" ht="26.25" thickTop="1" x14ac:dyDescent="0.25">
      <c r="A4" s="38" t="s">
        <v>33</v>
      </c>
      <c r="B4" s="38" t="s">
        <v>34</v>
      </c>
      <c r="C4" s="38" t="s">
        <v>35</v>
      </c>
      <c r="D4" s="38" t="s">
        <v>37</v>
      </c>
      <c r="E4" s="38" t="s">
        <v>36</v>
      </c>
      <c r="F4" s="38"/>
      <c r="G4" s="38" t="s">
        <v>39</v>
      </c>
      <c r="H4" s="38" t="s">
        <v>38</v>
      </c>
      <c r="I4" s="38" t="s">
        <v>40</v>
      </c>
      <c r="J4" s="38" t="s">
        <v>38</v>
      </c>
      <c r="K4" s="38" t="s">
        <v>41</v>
      </c>
      <c r="L4" s="38" t="s">
        <v>38</v>
      </c>
      <c r="M4" s="38" t="s">
        <v>42</v>
      </c>
      <c r="N4" s="38" t="s">
        <v>38</v>
      </c>
      <c r="O4" s="38" t="s">
        <v>43</v>
      </c>
      <c r="P4" s="38" t="s">
        <v>38</v>
      </c>
      <c r="Q4" s="38" t="s">
        <v>36</v>
      </c>
      <c r="R4" s="38" t="s">
        <v>44</v>
      </c>
      <c r="S4" s="38" t="s">
        <v>36</v>
      </c>
    </row>
    <row r="5" spans="1:86" x14ac:dyDescent="0.25">
      <c r="A5" t="s">
        <v>94</v>
      </c>
      <c r="B5" t="s">
        <v>95</v>
      </c>
      <c r="C5">
        <v>35</v>
      </c>
      <c r="D5">
        <v>9.44</v>
      </c>
      <c r="E5">
        <v>1</v>
      </c>
      <c r="G5">
        <v>14.49</v>
      </c>
      <c r="H5">
        <v>852</v>
      </c>
      <c r="I5">
        <v>9.44</v>
      </c>
      <c r="J5">
        <v>956</v>
      </c>
      <c r="K5">
        <v>7.07</v>
      </c>
      <c r="L5">
        <v>890</v>
      </c>
      <c r="M5">
        <v>5.5</v>
      </c>
      <c r="N5">
        <v>878</v>
      </c>
      <c r="O5">
        <v>2.56</v>
      </c>
      <c r="P5">
        <v>834</v>
      </c>
      <c r="Q5">
        <v>1</v>
      </c>
      <c r="R5">
        <v>4410</v>
      </c>
      <c r="S5">
        <v>1</v>
      </c>
    </row>
    <row r="6" spans="1:86" x14ac:dyDescent="0.25">
      <c r="A6" t="s">
        <v>96</v>
      </c>
      <c r="B6" t="s">
        <v>95</v>
      </c>
      <c r="C6">
        <v>36</v>
      </c>
      <c r="D6">
        <v>8.3000000000000007</v>
      </c>
      <c r="E6">
        <v>2</v>
      </c>
      <c r="G6">
        <v>12.32</v>
      </c>
      <c r="H6">
        <v>705</v>
      </c>
      <c r="I6">
        <v>8.1</v>
      </c>
      <c r="J6">
        <v>801</v>
      </c>
      <c r="K6">
        <v>6.35</v>
      </c>
      <c r="L6">
        <v>786</v>
      </c>
      <c r="M6">
        <v>5.03</v>
      </c>
      <c r="N6">
        <v>791</v>
      </c>
      <c r="O6">
        <v>2.6</v>
      </c>
      <c r="P6">
        <v>849</v>
      </c>
      <c r="Q6">
        <v>2</v>
      </c>
      <c r="R6">
        <v>3932</v>
      </c>
      <c r="S6">
        <v>3</v>
      </c>
    </row>
    <row r="7" spans="1:86" x14ac:dyDescent="0.25">
      <c r="A7" t="s">
        <v>97</v>
      </c>
      <c r="B7" t="s">
        <v>95</v>
      </c>
      <c r="C7">
        <v>36</v>
      </c>
      <c r="D7">
        <v>8.17</v>
      </c>
      <c r="E7">
        <v>3</v>
      </c>
      <c r="G7">
        <v>12.01</v>
      </c>
      <c r="H7">
        <v>684</v>
      </c>
      <c r="I7">
        <v>8.17</v>
      </c>
      <c r="J7">
        <v>809</v>
      </c>
      <c r="K7">
        <v>7.07</v>
      </c>
      <c r="L7">
        <v>890</v>
      </c>
      <c r="M7">
        <v>4.82</v>
      </c>
      <c r="N7">
        <v>753</v>
      </c>
      <c r="O7">
        <v>2.7</v>
      </c>
      <c r="P7">
        <v>887</v>
      </c>
      <c r="Q7">
        <v>3</v>
      </c>
      <c r="R7">
        <v>4023</v>
      </c>
      <c r="S7">
        <v>2</v>
      </c>
    </row>
    <row r="8" spans="1:86" ht="5.4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86" x14ac:dyDescent="0.25">
      <c r="A9" t="s">
        <v>98</v>
      </c>
      <c r="B9" t="s">
        <v>95</v>
      </c>
      <c r="C9">
        <v>44</v>
      </c>
      <c r="D9">
        <v>8.4499999999999993</v>
      </c>
      <c r="E9">
        <v>1</v>
      </c>
      <c r="G9">
        <v>11.47</v>
      </c>
      <c r="H9">
        <v>714</v>
      </c>
      <c r="I9">
        <v>8.4499999999999993</v>
      </c>
      <c r="J9">
        <v>924</v>
      </c>
      <c r="K9">
        <v>6.86</v>
      </c>
      <c r="L9">
        <v>945</v>
      </c>
      <c r="M9">
        <v>5.63</v>
      </c>
      <c r="N9">
        <v>991</v>
      </c>
      <c r="O9">
        <v>2.88</v>
      </c>
      <c r="P9">
        <v>1050</v>
      </c>
      <c r="Q9">
        <v>1</v>
      </c>
      <c r="R9">
        <v>4624</v>
      </c>
      <c r="S9">
        <v>1</v>
      </c>
    </row>
    <row r="10" spans="1:86" ht="5.4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86" x14ac:dyDescent="0.25">
      <c r="A11" t="s">
        <v>99</v>
      </c>
      <c r="B11" t="s">
        <v>95</v>
      </c>
      <c r="C11">
        <v>52</v>
      </c>
      <c r="D11">
        <v>7.34</v>
      </c>
      <c r="E11">
        <v>1</v>
      </c>
      <c r="G11">
        <v>8.9700000000000006</v>
      </c>
      <c r="H11">
        <v>529</v>
      </c>
      <c r="I11">
        <v>6.27</v>
      </c>
      <c r="J11">
        <v>565</v>
      </c>
      <c r="K11">
        <v>5</v>
      </c>
      <c r="L11">
        <v>621</v>
      </c>
      <c r="M11">
        <v>3.37</v>
      </c>
      <c r="N11">
        <v>507</v>
      </c>
      <c r="O11">
        <v>3.06</v>
      </c>
      <c r="P11">
        <v>604</v>
      </c>
      <c r="Q11">
        <v>1</v>
      </c>
      <c r="R11">
        <v>2826</v>
      </c>
      <c r="S11">
        <v>1</v>
      </c>
    </row>
    <row r="12" spans="1:86" x14ac:dyDescent="0.25">
      <c r="A12" t="s">
        <v>100</v>
      </c>
      <c r="B12" t="s">
        <v>95</v>
      </c>
      <c r="C12">
        <v>53</v>
      </c>
      <c r="D12">
        <v>5.52</v>
      </c>
      <c r="E12">
        <v>2</v>
      </c>
      <c r="G12">
        <v>7.86</v>
      </c>
      <c r="H12">
        <v>450</v>
      </c>
      <c r="I12">
        <v>5.51</v>
      </c>
      <c r="J12">
        <v>482</v>
      </c>
      <c r="K12">
        <v>4.0999999999999996</v>
      </c>
      <c r="L12">
        <v>488</v>
      </c>
      <c r="M12">
        <v>3.32</v>
      </c>
      <c r="N12">
        <v>498</v>
      </c>
      <c r="O12">
        <v>2.79</v>
      </c>
      <c r="P12">
        <v>540</v>
      </c>
      <c r="Q12">
        <v>2</v>
      </c>
      <c r="R12">
        <v>2458</v>
      </c>
      <c r="S12">
        <v>2</v>
      </c>
    </row>
    <row r="13" spans="1:86" ht="5.45" customHeigh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86" x14ac:dyDescent="0.25">
      <c r="A14" t="s">
        <v>104</v>
      </c>
      <c r="B14" t="s">
        <v>95</v>
      </c>
      <c r="C14">
        <v>59</v>
      </c>
      <c r="D14">
        <v>10.44</v>
      </c>
      <c r="E14">
        <v>1</v>
      </c>
      <c r="G14">
        <v>14.22</v>
      </c>
      <c r="H14">
        <v>1012</v>
      </c>
      <c r="I14">
        <v>10.44</v>
      </c>
      <c r="J14">
        <v>1134</v>
      </c>
      <c r="K14">
        <v>6.67</v>
      </c>
      <c r="L14">
        <v>962</v>
      </c>
      <c r="M14">
        <v>5.86</v>
      </c>
      <c r="N14">
        <v>1076</v>
      </c>
      <c r="O14">
        <v>4.16</v>
      </c>
      <c r="P14">
        <v>957</v>
      </c>
      <c r="Q14">
        <v>1</v>
      </c>
      <c r="R14">
        <v>5141</v>
      </c>
      <c r="S14">
        <v>1</v>
      </c>
    </row>
    <row r="15" spans="1:86" x14ac:dyDescent="0.25">
      <c r="A15" t="s">
        <v>101</v>
      </c>
      <c r="B15" t="s">
        <v>95</v>
      </c>
      <c r="C15">
        <v>56</v>
      </c>
      <c r="D15">
        <v>7.03</v>
      </c>
      <c r="E15">
        <v>2</v>
      </c>
      <c r="G15">
        <v>8.1</v>
      </c>
      <c r="H15">
        <v>521</v>
      </c>
      <c r="I15">
        <v>7.03</v>
      </c>
      <c r="J15">
        <v>718</v>
      </c>
      <c r="K15">
        <v>5.57</v>
      </c>
      <c r="L15">
        <v>781</v>
      </c>
      <c r="M15">
        <v>4.0599999999999996</v>
      </c>
      <c r="N15">
        <v>704</v>
      </c>
      <c r="O15">
        <v>2.61</v>
      </c>
      <c r="P15">
        <v>551</v>
      </c>
      <c r="Q15">
        <v>4</v>
      </c>
      <c r="R15">
        <v>3275</v>
      </c>
      <c r="S15">
        <v>2</v>
      </c>
    </row>
    <row r="16" spans="1:86" x14ac:dyDescent="0.25">
      <c r="A16" t="s">
        <v>103</v>
      </c>
      <c r="B16" t="s">
        <v>95</v>
      </c>
      <c r="C16">
        <v>57</v>
      </c>
      <c r="D16">
        <v>6.47</v>
      </c>
      <c r="E16">
        <v>3</v>
      </c>
      <c r="G16">
        <v>9.7799999999999994</v>
      </c>
      <c r="H16">
        <v>654</v>
      </c>
      <c r="I16">
        <v>6.47</v>
      </c>
      <c r="J16">
        <v>650</v>
      </c>
      <c r="K16">
        <v>4.46</v>
      </c>
      <c r="L16">
        <v>600</v>
      </c>
      <c r="M16">
        <v>3.65</v>
      </c>
      <c r="N16">
        <v>620</v>
      </c>
      <c r="O16">
        <v>3.09</v>
      </c>
      <c r="P16">
        <v>676</v>
      </c>
      <c r="Q16">
        <v>2</v>
      </c>
      <c r="R16">
        <v>3200</v>
      </c>
      <c r="S16">
        <v>4</v>
      </c>
    </row>
    <row r="17" spans="1:19" x14ac:dyDescent="0.25">
      <c r="A17" t="s">
        <v>102</v>
      </c>
      <c r="B17" t="s">
        <v>95</v>
      </c>
      <c r="C17">
        <v>57</v>
      </c>
      <c r="D17">
        <v>6.31</v>
      </c>
      <c r="E17">
        <v>4</v>
      </c>
      <c r="G17">
        <v>9.4</v>
      </c>
      <c r="H17">
        <v>624</v>
      </c>
      <c r="I17">
        <v>6.03</v>
      </c>
      <c r="J17">
        <v>598</v>
      </c>
      <c r="K17">
        <v>4.22</v>
      </c>
      <c r="L17">
        <v>561</v>
      </c>
      <c r="M17">
        <v>3.38</v>
      </c>
      <c r="N17">
        <v>565</v>
      </c>
      <c r="O17">
        <v>2.66</v>
      </c>
      <c r="P17">
        <v>564</v>
      </c>
      <c r="Q17">
        <v>3</v>
      </c>
      <c r="R17">
        <v>2912</v>
      </c>
      <c r="S17">
        <v>3</v>
      </c>
    </row>
    <row r="18" spans="1:19" x14ac:dyDescent="0.25">
      <c r="A18" t="s">
        <v>105</v>
      </c>
      <c r="B18" t="s">
        <v>95</v>
      </c>
      <c r="C18">
        <v>59</v>
      </c>
      <c r="D18">
        <v>5.77</v>
      </c>
      <c r="E18">
        <v>5</v>
      </c>
      <c r="G18">
        <v>7.8</v>
      </c>
      <c r="H18">
        <v>497</v>
      </c>
      <c r="I18">
        <v>5.58</v>
      </c>
      <c r="J18">
        <v>544</v>
      </c>
      <c r="K18">
        <v>3.74</v>
      </c>
      <c r="L18">
        <v>484</v>
      </c>
      <c r="M18">
        <v>3.36</v>
      </c>
      <c r="N18">
        <v>561</v>
      </c>
      <c r="O18">
        <v>2.81</v>
      </c>
      <c r="P18">
        <v>603</v>
      </c>
      <c r="Q18">
        <v>5</v>
      </c>
      <c r="R18">
        <v>2689</v>
      </c>
      <c r="S18">
        <v>5</v>
      </c>
    </row>
    <row r="19" spans="1:19" x14ac:dyDescent="0.25">
      <c r="A19" t="s">
        <v>107</v>
      </c>
      <c r="B19" t="s">
        <v>95</v>
      </c>
      <c r="C19">
        <v>59</v>
      </c>
      <c r="D19">
        <v>4.93</v>
      </c>
      <c r="E19">
        <v>6</v>
      </c>
      <c r="G19">
        <v>6.65</v>
      </c>
      <c r="H19">
        <v>407</v>
      </c>
      <c r="I19">
        <v>4.5199999999999996</v>
      </c>
      <c r="J19">
        <v>419</v>
      </c>
      <c r="K19">
        <v>3.04</v>
      </c>
      <c r="L19">
        <v>372</v>
      </c>
      <c r="M19">
        <v>2.09</v>
      </c>
      <c r="N19">
        <v>306</v>
      </c>
      <c r="O19">
        <v>1.95</v>
      </c>
      <c r="P19">
        <v>383</v>
      </c>
      <c r="Q19">
        <v>6</v>
      </c>
      <c r="R19">
        <v>1887</v>
      </c>
      <c r="S19">
        <v>7</v>
      </c>
    </row>
    <row r="20" spans="1:19" x14ac:dyDescent="0.25">
      <c r="A20" t="s">
        <v>106</v>
      </c>
      <c r="B20" t="s">
        <v>95</v>
      </c>
      <c r="C20">
        <v>59</v>
      </c>
      <c r="D20">
        <v>3.38</v>
      </c>
      <c r="E20">
        <v>7</v>
      </c>
      <c r="G20">
        <v>4.62</v>
      </c>
      <c r="H20">
        <v>250</v>
      </c>
      <c r="I20">
        <v>3.3</v>
      </c>
      <c r="J20">
        <v>277</v>
      </c>
      <c r="K20">
        <v>2.65</v>
      </c>
      <c r="L20">
        <v>311</v>
      </c>
      <c r="M20">
        <v>2.1</v>
      </c>
      <c r="N20">
        <v>308</v>
      </c>
      <c r="O20">
        <v>1.71</v>
      </c>
      <c r="P20">
        <v>323</v>
      </c>
      <c r="Q20">
        <v>7</v>
      </c>
      <c r="R20">
        <v>1469</v>
      </c>
      <c r="S20">
        <v>6</v>
      </c>
    </row>
    <row r="21" spans="1:19" ht="5.4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x14ac:dyDescent="0.25">
      <c r="A22" t="s">
        <v>110</v>
      </c>
      <c r="B22" t="s">
        <v>95</v>
      </c>
      <c r="C22">
        <v>62</v>
      </c>
      <c r="D22">
        <v>11.2</v>
      </c>
      <c r="E22">
        <v>1</v>
      </c>
      <c r="G22">
        <v>14.46</v>
      </c>
      <c r="H22">
        <v>958</v>
      </c>
      <c r="I22">
        <v>11.2</v>
      </c>
      <c r="J22">
        <v>1069</v>
      </c>
      <c r="K22">
        <v>9.18</v>
      </c>
      <c r="L22">
        <v>1099</v>
      </c>
      <c r="M22">
        <v>6.44</v>
      </c>
      <c r="N22">
        <v>1038</v>
      </c>
      <c r="O22">
        <v>4.42</v>
      </c>
      <c r="P22">
        <v>874</v>
      </c>
      <c r="Q22">
        <v>1</v>
      </c>
      <c r="R22">
        <v>5038</v>
      </c>
      <c r="S22">
        <v>4</v>
      </c>
    </row>
    <row r="23" spans="1:19" x14ac:dyDescent="0.25">
      <c r="A23" t="s">
        <v>111</v>
      </c>
      <c r="B23" t="s">
        <v>95</v>
      </c>
      <c r="C23">
        <v>63</v>
      </c>
      <c r="D23">
        <v>8.82</v>
      </c>
      <c r="E23">
        <v>2</v>
      </c>
      <c r="G23">
        <v>12.78</v>
      </c>
      <c r="H23">
        <v>831</v>
      </c>
      <c r="I23">
        <v>8.36</v>
      </c>
      <c r="J23">
        <v>762</v>
      </c>
      <c r="K23">
        <v>7.12</v>
      </c>
      <c r="L23">
        <v>820</v>
      </c>
      <c r="M23">
        <v>5.15</v>
      </c>
      <c r="N23">
        <v>802</v>
      </c>
      <c r="O23">
        <v>3.23</v>
      </c>
      <c r="P23">
        <v>604</v>
      </c>
      <c r="Q23">
        <v>2</v>
      </c>
      <c r="R23">
        <v>3819</v>
      </c>
      <c r="S23">
        <v>3</v>
      </c>
    </row>
    <row r="24" spans="1:19" x14ac:dyDescent="0.25">
      <c r="A24" t="s">
        <v>109</v>
      </c>
      <c r="B24" t="s">
        <v>95</v>
      </c>
      <c r="C24">
        <v>62</v>
      </c>
      <c r="D24">
        <v>6.92</v>
      </c>
      <c r="E24">
        <v>3</v>
      </c>
      <c r="G24">
        <v>10.06</v>
      </c>
      <c r="H24">
        <v>626</v>
      </c>
      <c r="I24">
        <v>6.92</v>
      </c>
      <c r="J24">
        <v>609</v>
      </c>
      <c r="K24">
        <v>5.73</v>
      </c>
      <c r="L24">
        <v>634</v>
      </c>
      <c r="M24">
        <v>4.63</v>
      </c>
      <c r="N24">
        <v>707</v>
      </c>
      <c r="O24">
        <v>3.12</v>
      </c>
      <c r="P24">
        <v>579</v>
      </c>
      <c r="Q24">
        <v>3</v>
      </c>
      <c r="R24">
        <v>3155</v>
      </c>
      <c r="S24">
        <v>1</v>
      </c>
    </row>
    <row r="25" spans="1:19" x14ac:dyDescent="0.25">
      <c r="A25" t="s">
        <v>108</v>
      </c>
      <c r="B25" t="s">
        <v>95</v>
      </c>
      <c r="C25">
        <v>61</v>
      </c>
      <c r="D25">
        <v>5.89</v>
      </c>
      <c r="E25">
        <v>4</v>
      </c>
      <c r="G25">
        <v>9.26</v>
      </c>
      <c r="H25">
        <v>567</v>
      </c>
      <c r="I25">
        <v>5.89</v>
      </c>
      <c r="J25">
        <v>501</v>
      </c>
      <c r="K25">
        <v>4.83</v>
      </c>
      <c r="L25">
        <v>516</v>
      </c>
      <c r="M25">
        <v>4.1500000000000004</v>
      </c>
      <c r="N25">
        <v>621</v>
      </c>
      <c r="O25">
        <v>3.64</v>
      </c>
      <c r="P25">
        <v>697</v>
      </c>
      <c r="Q25">
        <v>4</v>
      </c>
      <c r="R25">
        <v>2902</v>
      </c>
      <c r="S25">
        <v>2</v>
      </c>
    </row>
    <row r="26" spans="1:19" ht="5.4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x14ac:dyDescent="0.25">
      <c r="A27" t="s">
        <v>114</v>
      </c>
      <c r="B27" t="s">
        <v>95</v>
      </c>
      <c r="C27">
        <v>66</v>
      </c>
      <c r="D27">
        <v>7.61</v>
      </c>
      <c r="E27">
        <v>1</v>
      </c>
      <c r="G27">
        <v>10.7</v>
      </c>
      <c r="H27">
        <v>750</v>
      </c>
      <c r="I27">
        <v>7.21</v>
      </c>
      <c r="J27">
        <v>729</v>
      </c>
      <c r="K27">
        <v>6.4</v>
      </c>
      <c r="L27">
        <v>824</v>
      </c>
      <c r="M27">
        <v>4.1500000000000004</v>
      </c>
      <c r="N27">
        <v>708</v>
      </c>
      <c r="O27">
        <v>3.85</v>
      </c>
      <c r="P27">
        <v>846</v>
      </c>
      <c r="Q27">
        <v>1</v>
      </c>
      <c r="R27">
        <v>3857</v>
      </c>
      <c r="S27">
        <v>2</v>
      </c>
    </row>
    <row r="28" spans="1:19" x14ac:dyDescent="0.25">
      <c r="A28" t="s">
        <v>116</v>
      </c>
      <c r="B28" t="s">
        <v>95</v>
      </c>
      <c r="C28">
        <v>67</v>
      </c>
      <c r="D28">
        <v>7.4</v>
      </c>
      <c r="E28">
        <v>2</v>
      </c>
      <c r="G28">
        <v>10.58</v>
      </c>
      <c r="H28">
        <v>740</v>
      </c>
      <c r="I28">
        <v>7.4</v>
      </c>
      <c r="J28">
        <v>751</v>
      </c>
      <c r="K28">
        <v>6.64</v>
      </c>
      <c r="L28">
        <v>859</v>
      </c>
      <c r="M28">
        <v>5.41</v>
      </c>
      <c r="N28">
        <v>964</v>
      </c>
      <c r="O28">
        <v>4.1100000000000003</v>
      </c>
      <c r="P28">
        <v>913</v>
      </c>
      <c r="Q28">
        <v>2</v>
      </c>
      <c r="R28">
        <v>4227</v>
      </c>
      <c r="S28">
        <v>1</v>
      </c>
    </row>
    <row r="29" spans="1:19" x14ac:dyDescent="0.25">
      <c r="A29" t="s">
        <v>115</v>
      </c>
      <c r="B29" t="s">
        <v>95</v>
      </c>
      <c r="C29">
        <v>67</v>
      </c>
      <c r="D29">
        <v>6.97</v>
      </c>
      <c r="E29">
        <v>3</v>
      </c>
      <c r="G29">
        <v>9.7100000000000009</v>
      </c>
      <c r="H29">
        <v>669</v>
      </c>
      <c r="I29">
        <v>6.64</v>
      </c>
      <c r="J29">
        <v>661</v>
      </c>
      <c r="K29">
        <v>4.47</v>
      </c>
      <c r="L29">
        <v>537</v>
      </c>
      <c r="M29">
        <v>3.22</v>
      </c>
      <c r="N29">
        <v>521</v>
      </c>
      <c r="O29">
        <v>2.71</v>
      </c>
      <c r="P29">
        <v>558</v>
      </c>
      <c r="Q29">
        <v>3</v>
      </c>
      <c r="R29">
        <v>2946</v>
      </c>
      <c r="S29">
        <v>3</v>
      </c>
    </row>
    <row r="30" spans="1:19" x14ac:dyDescent="0.25">
      <c r="A30" t="s">
        <v>112</v>
      </c>
      <c r="B30" t="s">
        <v>95</v>
      </c>
      <c r="C30">
        <v>65</v>
      </c>
      <c r="D30">
        <v>5.74</v>
      </c>
      <c r="E30">
        <v>4</v>
      </c>
      <c r="G30">
        <v>7.89</v>
      </c>
      <c r="H30">
        <v>521</v>
      </c>
      <c r="I30">
        <v>5.74</v>
      </c>
      <c r="J30">
        <v>555</v>
      </c>
      <c r="K30">
        <v>5.49</v>
      </c>
      <c r="L30">
        <v>688</v>
      </c>
      <c r="M30">
        <v>3.35</v>
      </c>
      <c r="N30">
        <v>548</v>
      </c>
      <c r="O30">
        <v>2.67</v>
      </c>
      <c r="P30">
        <v>548</v>
      </c>
      <c r="Q30">
        <v>4</v>
      </c>
      <c r="R30">
        <v>2860</v>
      </c>
      <c r="S30">
        <v>4</v>
      </c>
    </row>
    <row r="31" spans="1:19" x14ac:dyDescent="0.25">
      <c r="A31" t="s">
        <v>118</v>
      </c>
      <c r="B31" t="s">
        <v>95</v>
      </c>
      <c r="C31">
        <v>68</v>
      </c>
      <c r="D31">
        <v>5.47</v>
      </c>
      <c r="E31">
        <v>5</v>
      </c>
      <c r="G31">
        <v>6.93</v>
      </c>
      <c r="H31">
        <v>443</v>
      </c>
      <c r="I31">
        <v>5.47</v>
      </c>
      <c r="J31">
        <v>523</v>
      </c>
      <c r="K31">
        <v>4.41</v>
      </c>
      <c r="L31">
        <v>528</v>
      </c>
      <c r="M31">
        <v>3.15</v>
      </c>
      <c r="N31">
        <v>508</v>
      </c>
      <c r="O31">
        <v>2.64</v>
      </c>
      <c r="P31">
        <v>540</v>
      </c>
      <c r="Q31">
        <v>5</v>
      </c>
      <c r="R31">
        <v>2542</v>
      </c>
      <c r="S31">
        <v>5</v>
      </c>
    </row>
    <row r="32" spans="1:19" x14ac:dyDescent="0.25">
      <c r="A32" t="s">
        <v>113</v>
      </c>
      <c r="B32" t="s">
        <v>95</v>
      </c>
      <c r="C32">
        <v>65</v>
      </c>
      <c r="D32">
        <v>3.09</v>
      </c>
      <c r="E32">
        <v>6</v>
      </c>
      <c r="G32">
        <v>4.96</v>
      </c>
      <c r="H32">
        <v>286</v>
      </c>
      <c r="I32">
        <v>3.09</v>
      </c>
      <c r="J32">
        <v>248</v>
      </c>
      <c r="K32">
        <v>2.57</v>
      </c>
      <c r="L32">
        <v>262</v>
      </c>
      <c r="M32">
        <v>2</v>
      </c>
      <c r="N32">
        <v>282</v>
      </c>
      <c r="O32">
        <v>1.34</v>
      </c>
      <c r="P32">
        <v>221</v>
      </c>
      <c r="Q32">
        <v>6</v>
      </c>
      <c r="R32">
        <v>1299</v>
      </c>
      <c r="S32">
        <v>6</v>
      </c>
    </row>
    <row r="33" spans="1:19" x14ac:dyDescent="0.25">
      <c r="A33" t="s">
        <v>117</v>
      </c>
      <c r="B33" t="s">
        <v>95</v>
      </c>
      <c r="C33">
        <v>68</v>
      </c>
      <c r="D33" t="s">
        <v>56</v>
      </c>
      <c r="E33" t="e">
        <v>#VALUE!</v>
      </c>
      <c r="G33" t="s">
        <v>56</v>
      </c>
      <c r="H33" t="s">
        <v>56</v>
      </c>
      <c r="I33" t="s">
        <v>56</v>
      </c>
      <c r="J33" t="s">
        <v>56</v>
      </c>
      <c r="K33" t="s">
        <v>56</v>
      </c>
      <c r="L33" t="s">
        <v>56</v>
      </c>
      <c r="M33" t="s">
        <v>56</v>
      </c>
      <c r="N33" t="s">
        <v>56</v>
      </c>
      <c r="O33" t="s">
        <v>56</v>
      </c>
      <c r="P33" t="s">
        <v>56</v>
      </c>
      <c r="Q33" t="s">
        <v>47</v>
      </c>
      <c r="R33">
        <v>0</v>
      </c>
      <c r="S33" t="s">
        <v>47</v>
      </c>
    </row>
    <row r="34" spans="1:19" ht="5.4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x14ac:dyDescent="0.25">
      <c r="A35" t="s">
        <v>120</v>
      </c>
      <c r="B35" t="s">
        <v>95</v>
      </c>
      <c r="C35">
        <v>70</v>
      </c>
      <c r="D35" s="40">
        <v>9.25</v>
      </c>
      <c r="E35">
        <v>1</v>
      </c>
      <c r="G35" s="40">
        <v>14.66</v>
      </c>
      <c r="H35">
        <v>1211</v>
      </c>
      <c r="I35" s="41">
        <v>9.25</v>
      </c>
      <c r="J35">
        <v>1129</v>
      </c>
      <c r="K35">
        <v>7.45</v>
      </c>
      <c r="L35">
        <v>1137</v>
      </c>
      <c r="M35">
        <v>4.58</v>
      </c>
      <c r="N35">
        <v>924</v>
      </c>
      <c r="O35">
        <v>3.98</v>
      </c>
      <c r="P35">
        <v>1021</v>
      </c>
      <c r="Q35">
        <v>1</v>
      </c>
      <c r="R35" s="40">
        <v>5422</v>
      </c>
      <c r="S35">
        <v>1</v>
      </c>
    </row>
    <row r="36" spans="1:19" x14ac:dyDescent="0.25">
      <c r="A36" t="s">
        <v>119</v>
      </c>
      <c r="B36" t="s">
        <v>95</v>
      </c>
      <c r="C36">
        <v>70</v>
      </c>
      <c r="D36">
        <v>8.35</v>
      </c>
      <c r="E36">
        <v>2</v>
      </c>
      <c r="G36">
        <v>12.01</v>
      </c>
      <c r="H36">
        <v>965</v>
      </c>
      <c r="I36">
        <v>8.23</v>
      </c>
      <c r="J36">
        <v>988</v>
      </c>
      <c r="K36">
        <v>6.12</v>
      </c>
      <c r="L36">
        <v>908</v>
      </c>
      <c r="M36">
        <v>4.33</v>
      </c>
      <c r="N36">
        <v>866</v>
      </c>
      <c r="O36">
        <v>2.65</v>
      </c>
      <c r="P36">
        <v>634</v>
      </c>
      <c r="Q36">
        <v>2</v>
      </c>
      <c r="R36">
        <v>4361</v>
      </c>
      <c r="S36">
        <v>2</v>
      </c>
    </row>
    <row r="37" spans="1:19" x14ac:dyDescent="0.25">
      <c r="A37" t="s">
        <v>121</v>
      </c>
      <c r="B37" t="s">
        <v>95</v>
      </c>
      <c r="C37">
        <v>72</v>
      </c>
      <c r="D37">
        <v>5.68</v>
      </c>
      <c r="E37">
        <v>3</v>
      </c>
      <c r="G37">
        <v>8.52</v>
      </c>
      <c r="H37">
        <v>645</v>
      </c>
      <c r="I37">
        <v>5.68</v>
      </c>
      <c r="J37">
        <v>641</v>
      </c>
      <c r="K37">
        <v>4.3499999999999996</v>
      </c>
      <c r="L37">
        <v>608</v>
      </c>
      <c r="M37">
        <v>4</v>
      </c>
      <c r="N37">
        <v>789</v>
      </c>
      <c r="O37">
        <v>3.2</v>
      </c>
      <c r="P37">
        <v>793</v>
      </c>
      <c r="Q37">
        <v>3</v>
      </c>
      <c r="R37">
        <v>3476</v>
      </c>
      <c r="S37">
        <v>3</v>
      </c>
    </row>
    <row r="38" spans="1:19" ht="5.4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x14ac:dyDescent="0.25">
      <c r="A39" t="s">
        <v>122</v>
      </c>
      <c r="B39" t="s">
        <v>95</v>
      </c>
      <c r="C39">
        <v>77</v>
      </c>
      <c r="D39">
        <v>5.27</v>
      </c>
      <c r="E39">
        <v>1</v>
      </c>
      <c r="G39">
        <v>7.52</v>
      </c>
      <c r="H39">
        <v>524</v>
      </c>
      <c r="I39">
        <v>5.2</v>
      </c>
      <c r="J39">
        <v>499</v>
      </c>
      <c r="K39">
        <v>4.38</v>
      </c>
      <c r="L39">
        <v>506</v>
      </c>
      <c r="M39">
        <v>3.13</v>
      </c>
      <c r="N39">
        <v>439</v>
      </c>
      <c r="O39">
        <v>2.56</v>
      </c>
      <c r="P39">
        <v>500</v>
      </c>
      <c r="Q39">
        <v>1</v>
      </c>
      <c r="R39">
        <v>2468</v>
      </c>
      <c r="S39">
        <v>1</v>
      </c>
    </row>
    <row r="40" spans="1:19" ht="5.4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x14ac:dyDescent="0.25">
      <c r="A41" t="s">
        <v>123</v>
      </c>
      <c r="B41" t="s">
        <v>95</v>
      </c>
      <c r="C41">
        <v>83</v>
      </c>
      <c r="D41">
        <v>5.3</v>
      </c>
      <c r="E41">
        <v>1</v>
      </c>
      <c r="G41">
        <v>7.67</v>
      </c>
      <c r="H41">
        <v>605</v>
      </c>
      <c r="I41">
        <v>5.0199999999999996</v>
      </c>
      <c r="J41">
        <v>583</v>
      </c>
      <c r="K41">
        <v>4.1500000000000004</v>
      </c>
      <c r="L41">
        <v>577</v>
      </c>
      <c r="M41">
        <v>3.61</v>
      </c>
      <c r="N41">
        <v>639</v>
      </c>
      <c r="O41">
        <v>2.63</v>
      </c>
      <c r="P41">
        <v>629</v>
      </c>
      <c r="Q41">
        <v>1</v>
      </c>
      <c r="R41">
        <v>3033</v>
      </c>
      <c r="S41">
        <v>1</v>
      </c>
    </row>
    <row r="42" spans="1:19" ht="5.4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x14ac:dyDescent="0.25">
      <c r="A43" t="s">
        <v>45</v>
      </c>
      <c r="B43" t="s">
        <v>46</v>
      </c>
      <c r="C43">
        <v>35</v>
      </c>
      <c r="D43">
        <v>7.59</v>
      </c>
      <c r="E43">
        <v>1</v>
      </c>
      <c r="G43">
        <v>9.89</v>
      </c>
      <c r="H43">
        <v>457</v>
      </c>
      <c r="I43">
        <v>7.16</v>
      </c>
      <c r="J43">
        <v>546</v>
      </c>
      <c r="K43">
        <v>3.79</v>
      </c>
      <c r="L43">
        <v>614</v>
      </c>
      <c r="M43">
        <v>1.41</v>
      </c>
      <c r="N43">
        <v>353</v>
      </c>
      <c r="O43">
        <v>0.67</v>
      </c>
      <c r="P43">
        <v>228</v>
      </c>
      <c r="Q43">
        <v>1</v>
      </c>
      <c r="R43">
        <v>2198</v>
      </c>
      <c r="S43">
        <v>1</v>
      </c>
    </row>
    <row r="44" spans="1:19" ht="5.4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x14ac:dyDescent="0.25">
      <c r="A45" t="s">
        <v>48</v>
      </c>
      <c r="B45" t="s">
        <v>46</v>
      </c>
      <c r="C45">
        <v>44</v>
      </c>
      <c r="D45">
        <v>9.9499999999999993</v>
      </c>
      <c r="E45">
        <v>1</v>
      </c>
      <c r="G45">
        <v>13.85</v>
      </c>
      <c r="H45">
        <v>740</v>
      </c>
      <c r="I45">
        <v>9.82</v>
      </c>
      <c r="J45">
        <v>857</v>
      </c>
      <c r="K45">
        <v>5.81</v>
      </c>
      <c r="L45">
        <v>1087</v>
      </c>
      <c r="M45">
        <v>2.0299999999999998</v>
      </c>
      <c r="N45">
        <v>601</v>
      </c>
      <c r="O45">
        <v>1.19</v>
      </c>
      <c r="P45">
        <v>523</v>
      </c>
      <c r="Q45">
        <v>1</v>
      </c>
      <c r="R45">
        <v>3808</v>
      </c>
      <c r="S45">
        <v>1</v>
      </c>
    </row>
    <row r="46" spans="1:19" ht="5.0999999999999996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x14ac:dyDescent="0.25">
      <c r="A47" t="s">
        <v>49</v>
      </c>
      <c r="B47" t="s">
        <v>46</v>
      </c>
      <c r="C47">
        <v>49</v>
      </c>
      <c r="D47">
        <v>10.83</v>
      </c>
      <c r="E47">
        <v>1</v>
      </c>
      <c r="G47">
        <v>15.5</v>
      </c>
      <c r="H47">
        <v>915</v>
      </c>
      <c r="I47">
        <v>10.61</v>
      </c>
      <c r="J47">
        <v>1015</v>
      </c>
      <c r="K47">
        <v>5.84</v>
      </c>
      <c r="L47">
        <v>1185</v>
      </c>
      <c r="M47">
        <v>2.62</v>
      </c>
      <c r="N47">
        <v>879</v>
      </c>
      <c r="O47">
        <v>1.7</v>
      </c>
      <c r="P47">
        <v>867</v>
      </c>
      <c r="Q47">
        <v>1</v>
      </c>
      <c r="R47">
        <v>4861</v>
      </c>
      <c r="S47">
        <v>1</v>
      </c>
    </row>
    <row r="48" spans="1:19" ht="5.4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x14ac:dyDescent="0.25">
      <c r="A49" t="s">
        <v>58</v>
      </c>
      <c r="B49" t="s">
        <v>46</v>
      </c>
      <c r="C49">
        <v>53</v>
      </c>
      <c r="D49">
        <v>8.41</v>
      </c>
      <c r="E49">
        <v>2</v>
      </c>
      <c r="G49">
        <v>16.09</v>
      </c>
      <c r="H49">
        <v>842</v>
      </c>
      <c r="I49">
        <v>7.79</v>
      </c>
      <c r="J49">
        <v>777</v>
      </c>
      <c r="K49">
        <v>3.6</v>
      </c>
      <c r="L49">
        <v>743</v>
      </c>
      <c r="M49">
        <v>1.73</v>
      </c>
      <c r="N49">
        <v>591</v>
      </c>
      <c r="O49">
        <v>1.04</v>
      </c>
      <c r="P49">
        <v>531</v>
      </c>
      <c r="Q49">
        <v>1</v>
      </c>
      <c r="R49">
        <v>3484</v>
      </c>
      <c r="S49">
        <v>1</v>
      </c>
    </row>
    <row r="50" spans="1:19" x14ac:dyDescent="0.25">
      <c r="A50" t="s">
        <v>52</v>
      </c>
      <c r="B50" t="s">
        <v>46</v>
      </c>
      <c r="C50">
        <v>51</v>
      </c>
      <c r="D50">
        <v>7.04</v>
      </c>
      <c r="E50">
        <v>3</v>
      </c>
      <c r="G50">
        <v>14.47</v>
      </c>
      <c r="H50">
        <v>745</v>
      </c>
      <c r="I50">
        <v>7.04</v>
      </c>
      <c r="J50">
        <v>690</v>
      </c>
      <c r="K50">
        <v>3.49</v>
      </c>
      <c r="L50">
        <v>717</v>
      </c>
      <c r="M50">
        <v>1.59</v>
      </c>
      <c r="N50">
        <v>534</v>
      </c>
      <c r="O50">
        <v>0.83</v>
      </c>
      <c r="P50">
        <v>402</v>
      </c>
      <c r="Q50">
        <v>2</v>
      </c>
      <c r="R50">
        <v>3088</v>
      </c>
      <c r="S50">
        <v>2</v>
      </c>
    </row>
    <row r="51" spans="1:19" x14ac:dyDescent="0.25">
      <c r="A51" t="s">
        <v>57</v>
      </c>
      <c r="B51" t="s">
        <v>46</v>
      </c>
      <c r="C51">
        <v>53</v>
      </c>
      <c r="D51">
        <v>6.84</v>
      </c>
      <c r="E51">
        <v>4</v>
      </c>
      <c r="G51">
        <v>14.28</v>
      </c>
      <c r="H51">
        <v>733</v>
      </c>
      <c r="I51">
        <v>6.83</v>
      </c>
      <c r="J51">
        <v>666</v>
      </c>
      <c r="K51">
        <v>3.27</v>
      </c>
      <c r="L51">
        <v>664</v>
      </c>
      <c r="M51">
        <v>1.39</v>
      </c>
      <c r="N51">
        <v>453</v>
      </c>
      <c r="O51">
        <v>0.76</v>
      </c>
      <c r="P51">
        <v>360</v>
      </c>
      <c r="Q51">
        <v>3</v>
      </c>
      <c r="R51">
        <v>2876</v>
      </c>
      <c r="S51">
        <v>3</v>
      </c>
    </row>
    <row r="52" spans="1:19" x14ac:dyDescent="0.25">
      <c r="A52" t="s">
        <v>53</v>
      </c>
      <c r="B52" t="s">
        <v>46</v>
      </c>
      <c r="C52">
        <v>52</v>
      </c>
      <c r="D52" t="s">
        <v>124</v>
      </c>
      <c r="E52" t="s">
        <v>124</v>
      </c>
      <c r="G52">
        <v>12.56</v>
      </c>
      <c r="H52">
        <v>631</v>
      </c>
      <c r="I52">
        <v>5.96</v>
      </c>
      <c r="J52">
        <v>566</v>
      </c>
      <c r="K52">
        <v>3.26</v>
      </c>
      <c r="L52">
        <v>661</v>
      </c>
      <c r="M52">
        <v>1.54</v>
      </c>
      <c r="N52">
        <v>514</v>
      </c>
      <c r="O52">
        <v>0.78</v>
      </c>
      <c r="P52">
        <v>372</v>
      </c>
      <c r="Q52">
        <v>4</v>
      </c>
      <c r="R52">
        <v>2744</v>
      </c>
      <c r="S52">
        <v>4</v>
      </c>
    </row>
    <row r="53" spans="1:19" x14ac:dyDescent="0.25">
      <c r="A53" t="s">
        <v>54</v>
      </c>
      <c r="B53" t="s">
        <v>46</v>
      </c>
      <c r="C53">
        <v>52</v>
      </c>
      <c r="D53">
        <v>6.24</v>
      </c>
      <c r="E53">
        <v>5</v>
      </c>
      <c r="G53">
        <v>11.48</v>
      </c>
      <c r="H53">
        <v>567</v>
      </c>
      <c r="I53">
        <v>5.97</v>
      </c>
      <c r="J53">
        <v>567</v>
      </c>
      <c r="K53">
        <v>2.75</v>
      </c>
      <c r="L53">
        <v>540</v>
      </c>
      <c r="M53">
        <v>0.99</v>
      </c>
      <c r="N53">
        <v>293</v>
      </c>
      <c r="O53">
        <v>0.59</v>
      </c>
      <c r="P53">
        <v>257</v>
      </c>
      <c r="Q53">
        <v>5</v>
      </c>
      <c r="R53">
        <v>2224</v>
      </c>
      <c r="S53">
        <v>5</v>
      </c>
    </row>
    <row r="54" spans="1:19" x14ac:dyDescent="0.25">
      <c r="A54" t="s">
        <v>50</v>
      </c>
      <c r="B54" t="s">
        <v>46</v>
      </c>
      <c r="C54">
        <v>50</v>
      </c>
      <c r="D54">
        <v>8.89</v>
      </c>
      <c r="E54">
        <v>1</v>
      </c>
      <c r="G54" t="s">
        <v>51</v>
      </c>
      <c r="H54" t="s">
        <v>51</v>
      </c>
      <c r="I54" t="s">
        <v>51</v>
      </c>
      <c r="J54" t="s">
        <v>51</v>
      </c>
      <c r="K54" t="s">
        <v>51</v>
      </c>
      <c r="L54" t="s">
        <v>51</v>
      </c>
      <c r="M54" t="s">
        <v>51</v>
      </c>
      <c r="N54" t="s">
        <v>51</v>
      </c>
      <c r="O54" t="s">
        <v>51</v>
      </c>
      <c r="P54" t="s">
        <v>51</v>
      </c>
      <c r="Q54" t="s">
        <v>47</v>
      </c>
      <c r="R54" t="s">
        <v>51</v>
      </c>
    </row>
    <row r="55" spans="1:19" x14ac:dyDescent="0.25">
      <c r="A55" t="s">
        <v>55</v>
      </c>
      <c r="B55" t="s">
        <v>46</v>
      </c>
      <c r="C55">
        <v>52</v>
      </c>
      <c r="D55" t="s">
        <v>124</v>
      </c>
      <c r="E55" t="s">
        <v>124</v>
      </c>
      <c r="G55" t="s">
        <v>56</v>
      </c>
      <c r="H55" t="s">
        <v>56</v>
      </c>
      <c r="I55" t="s">
        <v>56</v>
      </c>
      <c r="J55" t="s">
        <v>56</v>
      </c>
      <c r="K55" t="s">
        <v>56</v>
      </c>
      <c r="L55" t="s">
        <v>56</v>
      </c>
      <c r="M55" t="s">
        <v>56</v>
      </c>
      <c r="N55" t="s">
        <v>56</v>
      </c>
      <c r="O55" t="s">
        <v>56</v>
      </c>
      <c r="P55" t="s">
        <v>56</v>
      </c>
      <c r="Q55" t="s">
        <v>47</v>
      </c>
      <c r="R55">
        <v>0</v>
      </c>
      <c r="S55" t="s">
        <v>47</v>
      </c>
    </row>
    <row r="56" spans="1:19" ht="5.45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x14ac:dyDescent="0.25">
      <c r="A57" t="s">
        <v>62</v>
      </c>
      <c r="B57" t="s">
        <v>46</v>
      </c>
      <c r="C57">
        <v>58</v>
      </c>
      <c r="D57">
        <v>5.9</v>
      </c>
      <c r="E57">
        <v>5</v>
      </c>
      <c r="G57">
        <v>11.31</v>
      </c>
      <c r="H57">
        <v>603</v>
      </c>
      <c r="I57">
        <v>5.9</v>
      </c>
      <c r="J57">
        <v>617</v>
      </c>
      <c r="K57">
        <v>3.05</v>
      </c>
      <c r="L57">
        <v>674</v>
      </c>
      <c r="M57">
        <v>1.64</v>
      </c>
      <c r="N57">
        <v>612</v>
      </c>
      <c r="O57">
        <v>0.92</v>
      </c>
      <c r="P57">
        <v>506</v>
      </c>
      <c r="Q57">
        <v>4</v>
      </c>
      <c r="R57">
        <v>3012</v>
      </c>
      <c r="S57">
        <v>1</v>
      </c>
    </row>
    <row r="58" spans="1:19" x14ac:dyDescent="0.25">
      <c r="A58" t="s">
        <v>63</v>
      </c>
      <c r="B58" t="s">
        <v>46</v>
      </c>
      <c r="C58">
        <v>58</v>
      </c>
      <c r="D58">
        <v>6.38</v>
      </c>
      <c r="E58">
        <v>2</v>
      </c>
      <c r="G58">
        <v>11.75</v>
      </c>
      <c r="H58">
        <v>631</v>
      </c>
      <c r="I58">
        <v>6.14</v>
      </c>
      <c r="J58">
        <v>647</v>
      </c>
      <c r="K58">
        <v>3.18</v>
      </c>
      <c r="L58">
        <v>708</v>
      </c>
      <c r="M58">
        <v>1.44</v>
      </c>
      <c r="N58">
        <v>523</v>
      </c>
      <c r="O58">
        <v>0.78</v>
      </c>
      <c r="P58">
        <v>412</v>
      </c>
      <c r="Q58">
        <v>2</v>
      </c>
      <c r="R58">
        <v>2921</v>
      </c>
      <c r="S58">
        <v>2</v>
      </c>
    </row>
    <row r="59" spans="1:19" x14ac:dyDescent="0.25">
      <c r="A59" t="s">
        <v>60</v>
      </c>
      <c r="B59" t="s">
        <v>46</v>
      </c>
      <c r="C59">
        <v>57</v>
      </c>
      <c r="D59">
        <v>5.94</v>
      </c>
      <c r="E59">
        <v>4</v>
      </c>
      <c r="G59">
        <v>11.44</v>
      </c>
      <c r="H59">
        <v>612</v>
      </c>
      <c r="I59">
        <v>5.5</v>
      </c>
      <c r="J59">
        <v>567</v>
      </c>
      <c r="K59">
        <v>2.98</v>
      </c>
      <c r="L59">
        <v>656</v>
      </c>
      <c r="M59">
        <v>1.32</v>
      </c>
      <c r="N59">
        <v>470</v>
      </c>
      <c r="O59">
        <v>0.69</v>
      </c>
      <c r="P59">
        <v>353</v>
      </c>
      <c r="Q59">
        <v>3</v>
      </c>
      <c r="R59">
        <v>2658</v>
      </c>
      <c r="S59">
        <v>3</v>
      </c>
    </row>
    <row r="60" spans="1:19" x14ac:dyDescent="0.25">
      <c r="A60" t="s">
        <v>61</v>
      </c>
      <c r="B60" t="s">
        <v>46</v>
      </c>
      <c r="C60">
        <v>58</v>
      </c>
      <c r="D60">
        <v>6.2</v>
      </c>
      <c r="E60">
        <v>3</v>
      </c>
      <c r="G60">
        <v>12.7</v>
      </c>
      <c r="H60">
        <v>692</v>
      </c>
      <c r="I60">
        <v>6.2</v>
      </c>
      <c r="J60">
        <v>655</v>
      </c>
      <c r="K60">
        <v>2.38</v>
      </c>
      <c r="L60">
        <v>501</v>
      </c>
      <c r="M60">
        <v>1.06</v>
      </c>
      <c r="N60">
        <v>357</v>
      </c>
      <c r="O60">
        <v>0.52</v>
      </c>
      <c r="P60">
        <v>242</v>
      </c>
      <c r="Q60">
        <v>1</v>
      </c>
      <c r="R60">
        <v>2447</v>
      </c>
      <c r="S60">
        <v>4</v>
      </c>
    </row>
    <row r="61" spans="1:19" x14ac:dyDescent="0.25">
      <c r="A61" t="s">
        <v>59</v>
      </c>
      <c r="B61" t="s">
        <v>46</v>
      </c>
      <c r="C61">
        <v>57</v>
      </c>
      <c r="D61">
        <v>6.94</v>
      </c>
      <c r="E61">
        <v>1</v>
      </c>
      <c r="G61" t="s">
        <v>51</v>
      </c>
      <c r="H61" t="s">
        <v>51</v>
      </c>
      <c r="I61" t="s">
        <v>51</v>
      </c>
      <c r="J61" t="s">
        <v>51</v>
      </c>
      <c r="K61" t="s">
        <v>51</v>
      </c>
      <c r="L61" t="s">
        <v>51</v>
      </c>
      <c r="M61" t="s">
        <v>51</v>
      </c>
      <c r="N61" t="s">
        <v>51</v>
      </c>
      <c r="O61" t="s">
        <v>51</v>
      </c>
      <c r="P61" t="s">
        <v>51</v>
      </c>
      <c r="Q61" t="s">
        <v>47</v>
      </c>
      <c r="R61" t="s">
        <v>51</v>
      </c>
      <c r="S61" t="e">
        <v>#VALUE!</v>
      </c>
    </row>
    <row r="62" spans="1:19" ht="5.45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x14ac:dyDescent="0.25">
      <c r="A63" t="s">
        <v>67</v>
      </c>
      <c r="B63" t="s">
        <v>46</v>
      </c>
      <c r="C63">
        <v>64</v>
      </c>
      <c r="D63">
        <v>9.4700000000000006</v>
      </c>
      <c r="E63">
        <v>1</v>
      </c>
      <c r="G63">
        <v>15.98</v>
      </c>
      <c r="H63">
        <v>830</v>
      </c>
      <c r="I63">
        <v>9.4700000000000006</v>
      </c>
      <c r="J63">
        <v>859</v>
      </c>
      <c r="K63">
        <v>6.25</v>
      </c>
      <c r="L63">
        <v>706</v>
      </c>
      <c r="M63">
        <v>3.59</v>
      </c>
      <c r="N63">
        <v>870</v>
      </c>
      <c r="O63">
        <v>1.78</v>
      </c>
      <c r="P63">
        <v>720</v>
      </c>
      <c r="Q63">
        <v>1</v>
      </c>
      <c r="R63">
        <v>3985</v>
      </c>
      <c r="S63">
        <v>1</v>
      </c>
    </row>
    <row r="64" spans="1:19" x14ac:dyDescent="0.25">
      <c r="A64" t="s">
        <v>64</v>
      </c>
      <c r="B64" t="s">
        <v>46</v>
      </c>
      <c r="C64">
        <v>60</v>
      </c>
      <c r="D64">
        <v>7.36</v>
      </c>
      <c r="E64">
        <v>2</v>
      </c>
      <c r="G64">
        <v>14.48</v>
      </c>
      <c r="H64">
        <v>740</v>
      </c>
      <c r="I64">
        <v>7.36</v>
      </c>
      <c r="J64">
        <v>640</v>
      </c>
      <c r="K64">
        <v>5.28</v>
      </c>
      <c r="L64">
        <v>578</v>
      </c>
      <c r="M64">
        <v>3.03</v>
      </c>
      <c r="N64">
        <v>714</v>
      </c>
      <c r="O64">
        <v>1.31</v>
      </c>
      <c r="P64">
        <v>500</v>
      </c>
      <c r="Q64">
        <v>2</v>
      </c>
      <c r="R64">
        <v>3172</v>
      </c>
      <c r="S64">
        <v>2</v>
      </c>
    </row>
    <row r="65" spans="1:19" x14ac:dyDescent="0.25">
      <c r="A65" t="s">
        <v>66</v>
      </c>
      <c r="B65" t="s">
        <v>46</v>
      </c>
      <c r="C65">
        <v>62</v>
      </c>
      <c r="D65">
        <v>4.74</v>
      </c>
      <c r="E65">
        <v>3</v>
      </c>
      <c r="G65">
        <v>11.68</v>
      </c>
      <c r="H65">
        <v>574</v>
      </c>
      <c r="I65">
        <v>4.74</v>
      </c>
      <c r="J65">
        <v>374</v>
      </c>
      <c r="K65">
        <v>3.96</v>
      </c>
      <c r="L65">
        <v>406</v>
      </c>
      <c r="M65">
        <v>2.68</v>
      </c>
      <c r="N65">
        <v>618</v>
      </c>
      <c r="O65">
        <v>1.02</v>
      </c>
      <c r="P65">
        <v>366</v>
      </c>
      <c r="Q65">
        <v>3</v>
      </c>
      <c r="R65">
        <v>2338</v>
      </c>
      <c r="S65">
        <v>3</v>
      </c>
    </row>
    <row r="66" spans="1:19" x14ac:dyDescent="0.25">
      <c r="A66" t="s">
        <v>65</v>
      </c>
      <c r="B66" t="s">
        <v>46</v>
      </c>
      <c r="C66">
        <v>60</v>
      </c>
      <c r="D66" t="s">
        <v>56</v>
      </c>
      <c r="E66" t="e">
        <v>#VALUE!</v>
      </c>
      <c r="G66" t="s">
        <v>56</v>
      </c>
      <c r="H66" t="s">
        <v>56</v>
      </c>
      <c r="I66" t="s">
        <v>56</v>
      </c>
      <c r="J66" t="s">
        <v>56</v>
      </c>
      <c r="K66" t="s">
        <v>56</v>
      </c>
      <c r="L66" t="s">
        <v>56</v>
      </c>
      <c r="M66" t="s">
        <v>56</v>
      </c>
      <c r="N66" t="s">
        <v>56</v>
      </c>
      <c r="O66" t="s">
        <v>56</v>
      </c>
      <c r="P66" t="s">
        <v>56</v>
      </c>
      <c r="Q66" t="s">
        <v>47</v>
      </c>
      <c r="R66">
        <v>0</v>
      </c>
      <c r="S66" t="s">
        <v>47</v>
      </c>
    </row>
    <row r="67" spans="1:19" ht="5.45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x14ac:dyDescent="0.25">
      <c r="A68" t="s">
        <v>71</v>
      </c>
      <c r="B68" t="s">
        <v>46</v>
      </c>
      <c r="C68">
        <v>66</v>
      </c>
      <c r="D68">
        <v>10.26</v>
      </c>
      <c r="E68">
        <v>1</v>
      </c>
      <c r="G68">
        <v>19.38</v>
      </c>
      <c r="H68">
        <v>1117</v>
      </c>
      <c r="I68">
        <v>9.86</v>
      </c>
      <c r="J68">
        <v>993</v>
      </c>
      <c r="K68">
        <v>7.62</v>
      </c>
      <c r="L68">
        <v>980</v>
      </c>
      <c r="M68">
        <v>3.92</v>
      </c>
      <c r="N68">
        <v>1061</v>
      </c>
      <c r="O68">
        <v>1.85</v>
      </c>
      <c r="P68">
        <v>833</v>
      </c>
      <c r="Q68">
        <v>1</v>
      </c>
      <c r="R68" s="40">
        <v>4984</v>
      </c>
      <c r="S68">
        <v>1</v>
      </c>
    </row>
    <row r="69" spans="1:19" x14ac:dyDescent="0.25">
      <c r="A69" t="s">
        <v>74</v>
      </c>
      <c r="B69" t="s">
        <v>46</v>
      </c>
      <c r="C69">
        <v>67</v>
      </c>
      <c r="D69">
        <v>7.93</v>
      </c>
      <c r="E69">
        <v>3</v>
      </c>
      <c r="G69">
        <v>15.02</v>
      </c>
      <c r="H69">
        <v>835</v>
      </c>
      <c r="I69">
        <v>7.93</v>
      </c>
      <c r="J69">
        <v>773</v>
      </c>
      <c r="K69">
        <v>6.15</v>
      </c>
      <c r="L69">
        <v>766</v>
      </c>
      <c r="M69">
        <v>3.3</v>
      </c>
      <c r="N69">
        <v>872</v>
      </c>
      <c r="O69">
        <v>1.84</v>
      </c>
      <c r="P69">
        <v>827</v>
      </c>
      <c r="Q69">
        <v>3</v>
      </c>
      <c r="R69">
        <v>4073</v>
      </c>
      <c r="S69">
        <v>2</v>
      </c>
    </row>
    <row r="70" spans="1:19" x14ac:dyDescent="0.25">
      <c r="A70" t="s">
        <v>78</v>
      </c>
      <c r="B70" t="s">
        <v>46</v>
      </c>
      <c r="C70">
        <v>69</v>
      </c>
      <c r="D70">
        <v>6.98</v>
      </c>
      <c r="E70">
        <v>6</v>
      </c>
      <c r="G70">
        <v>14.08</v>
      </c>
      <c r="H70">
        <v>775</v>
      </c>
      <c r="I70">
        <v>6.98</v>
      </c>
      <c r="J70">
        <v>665</v>
      </c>
      <c r="K70">
        <v>6.09</v>
      </c>
      <c r="L70">
        <v>757</v>
      </c>
      <c r="M70">
        <v>3.51</v>
      </c>
      <c r="N70">
        <v>935</v>
      </c>
      <c r="O70">
        <v>1.76</v>
      </c>
      <c r="P70">
        <v>786</v>
      </c>
      <c r="Q70">
        <v>5</v>
      </c>
      <c r="R70">
        <v>3918</v>
      </c>
      <c r="S70">
        <v>3</v>
      </c>
    </row>
    <row r="71" spans="1:19" x14ac:dyDescent="0.25">
      <c r="A71" t="s">
        <v>77</v>
      </c>
      <c r="B71" t="s">
        <v>46</v>
      </c>
      <c r="C71">
        <v>69</v>
      </c>
      <c r="D71">
        <v>7.89</v>
      </c>
      <c r="E71">
        <v>4</v>
      </c>
      <c r="G71">
        <v>15.23</v>
      </c>
      <c r="H71">
        <v>849</v>
      </c>
      <c r="I71">
        <v>7.89</v>
      </c>
      <c r="J71">
        <v>768</v>
      </c>
      <c r="K71">
        <v>5.46</v>
      </c>
      <c r="L71">
        <v>667</v>
      </c>
      <c r="M71">
        <v>3.19</v>
      </c>
      <c r="N71">
        <v>838</v>
      </c>
      <c r="O71">
        <v>1.46</v>
      </c>
      <c r="P71">
        <v>631</v>
      </c>
      <c r="Q71">
        <v>2</v>
      </c>
      <c r="R71">
        <v>3753</v>
      </c>
      <c r="S71">
        <v>4</v>
      </c>
    </row>
    <row r="72" spans="1:19" x14ac:dyDescent="0.25">
      <c r="A72" t="s">
        <v>72</v>
      </c>
      <c r="B72" t="s">
        <v>46</v>
      </c>
      <c r="C72">
        <v>66</v>
      </c>
      <c r="D72">
        <v>8.56</v>
      </c>
      <c r="E72">
        <v>2</v>
      </c>
      <c r="G72">
        <v>14.2</v>
      </c>
      <c r="H72">
        <v>783</v>
      </c>
      <c r="I72">
        <v>7.72</v>
      </c>
      <c r="J72">
        <v>749</v>
      </c>
      <c r="K72">
        <v>6.62</v>
      </c>
      <c r="L72">
        <v>834</v>
      </c>
      <c r="M72">
        <v>2.8</v>
      </c>
      <c r="N72">
        <v>720</v>
      </c>
      <c r="O72">
        <v>1.3</v>
      </c>
      <c r="P72">
        <v>549</v>
      </c>
      <c r="Q72">
        <v>4</v>
      </c>
      <c r="R72">
        <v>3635</v>
      </c>
      <c r="S72">
        <v>5</v>
      </c>
    </row>
    <row r="73" spans="1:19" x14ac:dyDescent="0.25">
      <c r="A73" t="s">
        <v>73</v>
      </c>
      <c r="B73" t="s">
        <v>46</v>
      </c>
      <c r="C73">
        <v>66</v>
      </c>
      <c r="D73">
        <v>7.16</v>
      </c>
      <c r="E73">
        <v>5</v>
      </c>
      <c r="G73">
        <v>12.8</v>
      </c>
      <c r="H73">
        <v>693</v>
      </c>
      <c r="I73">
        <v>7.16</v>
      </c>
      <c r="J73">
        <v>686</v>
      </c>
      <c r="K73">
        <v>5.83</v>
      </c>
      <c r="L73">
        <v>720</v>
      </c>
      <c r="M73">
        <v>2.42</v>
      </c>
      <c r="N73">
        <v>606</v>
      </c>
      <c r="O73">
        <v>1.1399999999999999</v>
      </c>
      <c r="P73">
        <v>468</v>
      </c>
      <c r="Q73">
        <v>7</v>
      </c>
      <c r="R73">
        <v>3173</v>
      </c>
      <c r="S73">
        <v>6</v>
      </c>
    </row>
    <row r="74" spans="1:19" x14ac:dyDescent="0.25">
      <c r="A74" t="s">
        <v>79</v>
      </c>
      <c r="B74" t="s">
        <v>46</v>
      </c>
      <c r="C74">
        <v>69</v>
      </c>
      <c r="D74">
        <v>6.47</v>
      </c>
      <c r="E74">
        <v>7</v>
      </c>
      <c r="G74">
        <v>13.19</v>
      </c>
      <c r="H74">
        <v>718</v>
      </c>
      <c r="I74">
        <v>4.1399999999999997</v>
      </c>
      <c r="J74">
        <v>350</v>
      </c>
      <c r="K74">
        <v>4.92</v>
      </c>
      <c r="L74">
        <v>589</v>
      </c>
      <c r="M74">
        <v>2.2000000000000002</v>
      </c>
      <c r="N74">
        <v>541</v>
      </c>
      <c r="O74">
        <v>0.89</v>
      </c>
      <c r="P74">
        <v>343</v>
      </c>
      <c r="Q74">
        <v>6</v>
      </c>
      <c r="R74">
        <v>2541</v>
      </c>
      <c r="S74">
        <v>7</v>
      </c>
    </row>
    <row r="75" spans="1:19" x14ac:dyDescent="0.25">
      <c r="A75" t="s">
        <v>68</v>
      </c>
      <c r="B75" t="s">
        <v>46</v>
      </c>
      <c r="C75">
        <v>65</v>
      </c>
      <c r="D75">
        <v>4.08</v>
      </c>
      <c r="E75">
        <v>10</v>
      </c>
      <c r="G75">
        <v>10.78</v>
      </c>
      <c r="H75">
        <v>566</v>
      </c>
      <c r="I75">
        <v>4.08</v>
      </c>
      <c r="J75">
        <v>344</v>
      </c>
      <c r="K75">
        <v>3.89</v>
      </c>
      <c r="L75">
        <v>443</v>
      </c>
      <c r="M75">
        <v>2.67</v>
      </c>
      <c r="N75">
        <v>681</v>
      </c>
      <c r="O75">
        <v>1.2</v>
      </c>
      <c r="P75">
        <v>499</v>
      </c>
      <c r="Q75">
        <v>8</v>
      </c>
      <c r="R75">
        <v>2533</v>
      </c>
      <c r="S75">
        <v>8</v>
      </c>
    </row>
    <row r="76" spans="1:19" x14ac:dyDescent="0.25">
      <c r="A76" t="s">
        <v>75</v>
      </c>
      <c r="B76" t="s">
        <v>46</v>
      </c>
      <c r="C76">
        <v>67</v>
      </c>
      <c r="D76">
        <v>5.17</v>
      </c>
      <c r="E76">
        <v>8</v>
      </c>
      <c r="G76">
        <v>10.37</v>
      </c>
      <c r="H76">
        <v>540</v>
      </c>
      <c r="I76">
        <v>4.97</v>
      </c>
      <c r="J76">
        <v>441</v>
      </c>
      <c r="K76">
        <v>3.64</v>
      </c>
      <c r="L76">
        <v>407</v>
      </c>
      <c r="M76">
        <v>2.4500000000000002</v>
      </c>
      <c r="N76">
        <v>615</v>
      </c>
      <c r="O76">
        <v>1.0900000000000001</v>
      </c>
      <c r="P76">
        <v>443</v>
      </c>
      <c r="Q76">
        <v>9</v>
      </c>
      <c r="R76">
        <v>2446</v>
      </c>
      <c r="S76">
        <v>9</v>
      </c>
    </row>
    <row r="77" spans="1:19" x14ac:dyDescent="0.25">
      <c r="A77" t="s">
        <v>69</v>
      </c>
      <c r="B77" t="s">
        <v>46</v>
      </c>
      <c r="C77">
        <v>65</v>
      </c>
      <c r="D77">
        <v>4.6900000000000004</v>
      </c>
      <c r="E77">
        <v>9</v>
      </c>
      <c r="G77" t="s">
        <v>70</v>
      </c>
      <c r="H77" t="s">
        <v>70</v>
      </c>
      <c r="I77">
        <v>4.6900000000000004</v>
      </c>
      <c r="J77">
        <v>411</v>
      </c>
      <c r="K77">
        <v>3.14</v>
      </c>
      <c r="L77">
        <v>337</v>
      </c>
      <c r="M77">
        <v>2.3199999999999998</v>
      </c>
      <c r="N77">
        <v>576</v>
      </c>
      <c r="O77">
        <v>0.86</v>
      </c>
      <c r="P77">
        <v>328</v>
      </c>
      <c r="Q77" t="s">
        <v>47</v>
      </c>
      <c r="R77">
        <v>1652</v>
      </c>
      <c r="S77">
        <v>10</v>
      </c>
    </row>
    <row r="78" spans="1:19" x14ac:dyDescent="0.25">
      <c r="A78" t="s">
        <v>76</v>
      </c>
      <c r="B78" t="s">
        <v>46</v>
      </c>
      <c r="C78">
        <v>68</v>
      </c>
      <c r="D78" t="s">
        <v>56</v>
      </c>
      <c r="E78" t="e">
        <v>#VALUE!</v>
      </c>
      <c r="G78" t="s">
        <v>56</v>
      </c>
      <c r="H78" t="s">
        <v>56</v>
      </c>
      <c r="I78" t="s">
        <v>56</v>
      </c>
      <c r="J78" t="s">
        <v>56</v>
      </c>
      <c r="K78" t="s">
        <v>56</v>
      </c>
      <c r="L78" t="s">
        <v>56</v>
      </c>
      <c r="M78" t="s">
        <v>56</v>
      </c>
      <c r="N78" t="s">
        <v>56</v>
      </c>
      <c r="O78" t="s">
        <v>56</v>
      </c>
      <c r="P78" t="s">
        <v>56</v>
      </c>
      <c r="Q78" t="s">
        <v>47</v>
      </c>
      <c r="R78">
        <v>0</v>
      </c>
      <c r="S78" t="s">
        <v>47</v>
      </c>
    </row>
    <row r="79" spans="1:19" ht="5.4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x14ac:dyDescent="0.25">
      <c r="A80" t="s">
        <v>80</v>
      </c>
      <c r="B80" t="s">
        <v>46</v>
      </c>
      <c r="C80">
        <v>71</v>
      </c>
      <c r="D80">
        <v>9.0399999999999991</v>
      </c>
      <c r="E80">
        <v>1</v>
      </c>
      <c r="G80">
        <v>17.37</v>
      </c>
      <c r="H80">
        <v>1012</v>
      </c>
      <c r="I80">
        <v>6.41</v>
      </c>
      <c r="J80">
        <v>516</v>
      </c>
      <c r="K80">
        <v>6.72</v>
      </c>
      <c r="L80">
        <v>713</v>
      </c>
      <c r="M80">
        <v>5.74</v>
      </c>
      <c r="N80">
        <v>791</v>
      </c>
      <c r="O80">
        <v>2.92</v>
      </c>
      <c r="P80">
        <v>846</v>
      </c>
      <c r="Q80">
        <v>1</v>
      </c>
      <c r="R80">
        <v>3878</v>
      </c>
      <c r="S80">
        <v>1</v>
      </c>
    </row>
    <row r="81" spans="1:19" x14ac:dyDescent="0.25">
      <c r="A81" t="s">
        <v>82</v>
      </c>
      <c r="B81" t="s">
        <v>46</v>
      </c>
      <c r="C81">
        <v>71</v>
      </c>
      <c r="D81">
        <v>7.39</v>
      </c>
      <c r="E81">
        <v>2</v>
      </c>
      <c r="G81">
        <v>13.7</v>
      </c>
      <c r="H81">
        <v>771</v>
      </c>
      <c r="I81">
        <v>7.27</v>
      </c>
      <c r="J81">
        <v>601</v>
      </c>
      <c r="K81">
        <v>5.96</v>
      </c>
      <c r="L81">
        <v>619</v>
      </c>
      <c r="M81">
        <v>4.68</v>
      </c>
      <c r="N81">
        <v>622</v>
      </c>
      <c r="O81">
        <v>2.0499999999999998</v>
      </c>
      <c r="P81">
        <v>558</v>
      </c>
      <c r="Q81">
        <v>2</v>
      </c>
      <c r="R81">
        <v>3171</v>
      </c>
      <c r="S81">
        <v>2</v>
      </c>
    </row>
    <row r="82" spans="1:19" x14ac:dyDescent="0.25">
      <c r="A82" t="s">
        <v>83</v>
      </c>
      <c r="B82" t="s">
        <v>46</v>
      </c>
      <c r="C82">
        <v>73</v>
      </c>
      <c r="D82" t="s">
        <v>51</v>
      </c>
      <c r="E82" t="e">
        <v>#VALUE!</v>
      </c>
      <c r="G82">
        <v>12.31</v>
      </c>
      <c r="H82">
        <v>680</v>
      </c>
      <c r="I82">
        <v>6.64</v>
      </c>
      <c r="J82">
        <v>539</v>
      </c>
      <c r="K82">
        <v>4.75</v>
      </c>
      <c r="L82">
        <v>470</v>
      </c>
      <c r="M82">
        <v>3.96</v>
      </c>
      <c r="N82">
        <v>509</v>
      </c>
      <c r="O82">
        <v>2.6</v>
      </c>
      <c r="P82">
        <v>740</v>
      </c>
      <c r="Q82">
        <v>3</v>
      </c>
      <c r="R82">
        <v>2938</v>
      </c>
      <c r="S82">
        <v>3</v>
      </c>
    </row>
    <row r="83" spans="1:19" x14ac:dyDescent="0.25">
      <c r="A83" t="s">
        <v>81</v>
      </c>
      <c r="B83" t="s">
        <v>46</v>
      </c>
      <c r="C83">
        <v>71</v>
      </c>
      <c r="D83">
        <v>4.41</v>
      </c>
      <c r="E83">
        <v>4</v>
      </c>
      <c r="G83">
        <v>10.210000000000001</v>
      </c>
      <c r="H83">
        <v>544</v>
      </c>
      <c r="I83">
        <v>4.41</v>
      </c>
      <c r="J83">
        <v>323</v>
      </c>
      <c r="K83">
        <v>3.71</v>
      </c>
      <c r="L83">
        <v>344</v>
      </c>
      <c r="M83">
        <v>3.45</v>
      </c>
      <c r="N83">
        <v>430</v>
      </c>
      <c r="O83">
        <v>1.56</v>
      </c>
      <c r="P83">
        <v>399</v>
      </c>
      <c r="Q83">
        <v>4</v>
      </c>
      <c r="R83">
        <v>2040</v>
      </c>
      <c r="S83">
        <v>5</v>
      </c>
    </row>
    <row r="84" spans="1:19" x14ac:dyDescent="0.25">
      <c r="A84" t="s">
        <v>84</v>
      </c>
      <c r="B84" t="s">
        <v>46</v>
      </c>
      <c r="C84">
        <v>73</v>
      </c>
      <c r="D84">
        <v>6.08</v>
      </c>
      <c r="E84">
        <v>3</v>
      </c>
      <c r="G84" t="s">
        <v>56</v>
      </c>
      <c r="H84" t="s">
        <v>56</v>
      </c>
      <c r="I84">
        <v>5.62</v>
      </c>
      <c r="J84">
        <v>439</v>
      </c>
      <c r="K84">
        <v>4.78</v>
      </c>
      <c r="L84">
        <v>474</v>
      </c>
      <c r="M84">
        <v>3.6</v>
      </c>
      <c r="N84">
        <v>453</v>
      </c>
      <c r="O84">
        <v>2.59</v>
      </c>
      <c r="P84">
        <v>736</v>
      </c>
      <c r="Q84" t="s">
        <v>47</v>
      </c>
      <c r="R84">
        <v>2102</v>
      </c>
      <c r="S84">
        <v>4</v>
      </c>
    </row>
    <row r="85" spans="1:19" ht="5.4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x14ac:dyDescent="0.25">
      <c r="A86" t="s">
        <v>86</v>
      </c>
      <c r="B86" t="s">
        <v>46</v>
      </c>
      <c r="C86">
        <v>76</v>
      </c>
      <c r="D86">
        <v>8.86</v>
      </c>
      <c r="E86">
        <v>1</v>
      </c>
      <c r="G86">
        <v>17.16</v>
      </c>
      <c r="H86">
        <v>1086</v>
      </c>
      <c r="I86">
        <v>8.86</v>
      </c>
      <c r="J86">
        <v>860</v>
      </c>
      <c r="K86">
        <v>6.9</v>
      </c>
      <c r="L86">
        <v>834</v>
      </c>
      <c r="M86">
        <v>5.21</v>
      </c>
      <c r="N86">
        <v>802</v>
      </c>
      <c r="O86">
        <v>2.4900000000000002</v>
      </c>
      <c r="P86">
        <v>798</v>
      </c>
      <c r="Q86">
        <v>1</v>
      </c>
      <c r="R86">
        <v>4380</v>
      </c>
      <c r="S86">
        <v>1</v>
      </c>
    </row>
    <row r="87" spans="1:19" x14ac:dyDescent="0.25">
      <c r="A87" t="s">
        <v>87</v>
      </c>
      <c r="B87" t="s">
        <v>46</v>
      </c>
      <c r="C87">
        <v>76</v>
      </c>
      <c r="D87">
        <v>6.47</v>
      </c>
      <c r="E87">
        <v>2</v>
      </c>
      <c r="G87">
        <v>11.93</v>
      </c>
      <c r="H87">
        <v>715</v>
      </c>
      <c r="I87">
        <v>6.32</v>
      </c>
      <c r="J87">
        <v>579</v>
      </c>
      <c r="K87">
        <v>5.01</v>
      </c>
      <c r="L87">
        <v>572</v>
      </c>
      <c r="M87">
        <v>4.18</v>
      </c>
      <c r="N87">
        <v>619</v>
      </c>
      <c r="O87">
        <v>2.2400000000000002</v>
      </c>
      <c r="P87">
        <v>705</v>
      </c>
      <c r="Q87">
        <v>2</v>
      </c>
      <c r="R87">
        <v>3190</v>
      </c>
      <c r="S87">
        <v>2</v>
      </c>
    </row>
    <row r="88" spans="1:19" x14ac:dyDescent="0.25">
      <c r="A88" t="s">
        <v>88</v>
      </c>
      <c r="B88" t="s">
        <v>46</v>
      </c>
      <c r="C88">
        <v>77</v>
      </c>
      <c r="D88">
        <v>4.82</v>
      </c>
      <c r="E88">
        <v>3</v>
      </c>
      <c r="G88">
        <v>8.35</v>
      </c>
      <c r="H88">
        <v>466</v>
      </c>
      <c r="I88">
        <v>4.82</v>
      </c>
      <c r="J88">
        <v>416</v>
      </c>
      <c r="K88">
        <v>3.42</v>
      </c>
      <c r="L88">
        <v>357</v>
      </c>
      <c r="M88">
        <v>2.89</v>
      </c>
      <c r="N88">
        <v>395</v>
      </c>
      <c r="O88">
        <v>1.67</v>
      </c>
      <c r="P88">
        <v>496</v>
      </c>
      <c r="Q88">
        <v>3</v>
      </c>
      <c r="R88">
        <v>2130</v>
      </c>
      <c r="S88">
        <v>3</v>
      </c>
    </row>
    <row r="89" spans="1:19" x14ac:dyDescent="0.25">
      <c r="A89" t="s">
        <v>85</v>
      </c>
      <c r="B89" t="s">
        <v>46</v>
      </c>
      <c r="C89">
        <v>75</v>
      </c>
      <c r="D89" t="s">
        <v>56</v>
      </c>
      <c r="E89" t="e">
        <v>#VALUE!</v>
      </c>
      <c r="G89" t="s">
        <v>56</v>
      </c>
      <c r="H89" t="s">
        <v>56</v>
      </c>
      <c r="I89" t="s">
        <v>56</v>
      </c>
      <c r="J89" t="s">
        <v>56</v>
      </c>
      <c r="K89" t="s">
        <v>56</v>
      </c>
      <c r="L89" t="s">
        <v>56</v>
      </c>
      <c r="M89" t="s">
        <v>56</v>
      </c>
      <c r="N89" t="s">
        <v>56</v>
      </c>
      <c r="O89" t="s">
        <v>56</v>
      </c>
      <c r="P89" t="s">
        <v>56</v>
      </c>
      <c r="Q89" t="s">
        <v>47</v>
      </c>
      <c r="R89">
        <v>0</v>
      </c>
      <c r="S89" t="s">
        <v>47</v>
      </c>
    </row>
    <row r="90" spans="1:19" ht="5.4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x14ac:dyDescent="0.25">
      <c r="A91" t="s">
        <v>89</v>
      </c>
      <c r="B91" t="s">
        <v>46</v>
      </c>
      <c r="C91">
        <v>80</v>
      </c>
      <c r="D91">
        <v>8.15</v>
      </c>
      <c r="E91">
        <v>2</v>
      </c>
      <c r="G91">
        <v>15.48</v>
      </c>
      <c r="H91">
        <v>1034</v>
      </c>
      <c r="I91">
        <v>8.15</v>
      </c>
      <c r="J91">
        <v>724</v>
      </c>
      <c r="K91">
        <v>5.45</v>
      </c>
      <c r="L91">
        <v>564</v>
      </c>
      <c r="M91">
        <v>4.25</v>
      </c>
      <c r="N91">
        <v>546</v>
      </c>
      <c r="O91">
        <v>3.21</v>
      </c>
      <c r="P91">
        <v>524</v>
      </c>
      <c r="Q91">
        <v>1</v>
      </c>
      <c r="R91">
        <v>3392</v>
      </c>
      <c r="S91">
        <v>2</v>
      </c>
    </row>
    <row r="92" spans="1:19" x14ac:dyDescent="0.25">
      <c r="A92" t="s">
        <v>90</v>
      </c>
      <c r="B92" t="s">
        <v>46</v>
      </c>
      <c r="C92">
        <v>80</v>
      </c>
      <c r="D92">
        <v>8.92</v>
      </c>
      <c r="E92">
        <v>1</v>
      </c>
      <c r="G92">
        <v>13.41</v>
      </c>
      <c r="H92">
        <v>878</v>
      </c>
      <c r="I92">
        <v>8.7200000000000006</v>
      </c>
      <c r="J92">
        <v>784</v>
      </c>
      <c r="K92">
        <v>6.44</v>
      </c>
      <c r="L92">
        <v>687</v>
      </c>
      <c r="M92">
        <v>4.54</v>
      </c>
      <c r="N92">
        <v>592</v>
      </c>
      <c r="O92">
        <v>3.35</v>
      </c>
      <c r="P92">
        <v>553</v>
      </c>
      <c r="Q92">
        <v>2</v>
      </c>
      <c r="R92">
        <v>3494</v>
      </c>
      <c r="S92">
        <v>1</v>
      </c>
    </row>
    <row r="93" spans="1:19" x14ac:dyDescent="0.25">
      <c r="A93" t="s">
        <v>91</v>
      </c>
      <c r="B93" t="s">
        <v>46</v>
      </c>
      <c r="C93">
        <v>81</v>
      </c>
      <c r="D93" t="s">
        <v>56</v>
      </c>
      <c r="E93" t="e">
        <v>#VALUE!</v>
      </c>
      <c r="G93" t="s">
        <v>56</v>
      </c>
      <c r="H93" t="s">
        <v>56</v>
      </c>
      <c r="I93" t="s">
        <v>56</v>
      </c>
      <c r="J93" t="s">
        <v>56</v>
      </c>
      <c r="K93" t="s">
        <v>56</v>
      </c>
      <c r="L93" t="s">
        <v>56</v>
      </c>
      <c r="M93" t="s">
        <v>56</v>
      </c>
      <c r="N93" t="s">
        <v>56</v>
      </c>
      <c r="O93" t="s">
        <v>56</v>
      </c>
      <c r="P93" t="s">
        <v>56</v>
      </c>
      <c r="Q93" t="s">
        <v>47</v>
      </c>
      <c r="R93">
        <v>0</v>
      </c>
      <c r="S93" t="s">
        <v>47</v>
      </c>
    </row>
    <row r="94" spans="1:19" ht="5.4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x14ac:dyDescent="0.25">
      <c r="A95" t="s">
        <v>92</v>
      </c>
      <c r="B95" t="s">
        <v>46</v>
      </c>
      <c r="C95">
        <v>87</v>
      </c>
      <c r="D95">
        <v>5.35</v>
      </c>
      <c r="E95">
        <v>1</v>
      </c>
      <c r="G95">
        <v>8.48</v>
      </c>
      <c r="H95">
        <v>579</v>
      </c>
      <c r="I95">
        <v>5.35</v>
      </c>
      <c r="J95">
        <v>523</v>
      </c>
      <c r="K95">
        <v>3.96</v>
      </c>
      <c r="L95">
        <v>457</v>
      </c>
      <c r="M95">
        <v>3.37</v>
      </c>
      <c r="N95">
        <v>493</v>
      </c>
      <c r="O95">
        <v>2.57</v>
      </c>
      <c r="P95">
        <v>479</v>
      </c>
      <c r="Q95">
        <v>1</v>
      </c>
      <c r="R95">
        <v>2531</v>
      </c>
      <c r="S95">
        <v>1</v>
      </c>
    </row>
    <row r="96" spans="1:19" ht="5.4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x14ac:dyDescent="0.25">
      <c r="A97" t="s">
        <v>93</v>
      </c>
      <c r="B97" t="s">
        <v>46</v>
      </c>
      <c r="C97">
        <v>90</v>
      </c>
      <c r="D97" s="40">
        <v>5.72</v>
      </c>
      <c r="E97">
        <v>1</v>
      </c>
      <c r="G97">
        <v>9.83</v>
      </c>
      <c r="H97">
        <v>816</v>
      </c>
      <c r="I97">
        <v>5.24</v>
      </c>
      <c r="J97">
        <v>632</v>
      </c>
      <c r="K97">
        <v>4.6500000000000004</v>
      </c>
      <c r="L97">
        <v>688</v>
      </c>
      <c r="M97">
        <v>3.03</v>
      </c>
      <c r="N97">
        <v>539</v>
      </c>
      <c r="O97">
        <v>2.6</v>
      </c>
      <c r="P97">
        <v>603</v>
      </c>
      <c r="Q97">
        <v>1</v>
      </c>
      <c r="R97" s="40">
        <v>3278</v>
      </c>
      <c r="S97">
        <v>1</v>
      </c>
    </row>
    <row r="98" spans="1:19" ht="5.4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</sheetData>
  <sortState xmlns:xlrd2="http://schemas.microsoft.com/office/spreadsheetml/2017/richdata2" ref="A68:S78">
    <sortCondition ref="S68:S78"/>
  </sortState>
  <mergeCells count="3">
    <mergeCell ref="A1:S1"/>
    <mergeCell ref="A2:S2"/>
    <mergeCell ref="A3:S3"/>
  </mergeCells>
  <conditionalFormatting sqref="E1:F3">
    <cfRule type="containsErrors" dxfId="0" priority="1">
      <formula>ISERROR(E1)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Lorette Cherry</cp:lastModifiedBy>
  <dcterms:created xsi:type="dcterms:W3CDTF">2019-08-06T01:06:39Z</dcterms:created>
  <dcterms:modified xsi:type="dcterms:W3CDTF">2019-08-13T15:09:58Z</dcterms:modified>
</cp:coreProperties>
</file>